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35" windowWidth="21600" windowHeight="13560" tabRatio="615"/>
  </bookViews>
  <sheets>
    <sheet name="TOC" sheetId="1" r:id="rId1"/>
    <sheet name="1-Demographics" sheetId="24" r:id="rId2"/>
    <sheet name="2-Labor Force" sheetId="25" r:id="rId3"/>
    <sheet name="3-Employers" sheetId="4" r:id="rId4"/>
    <sheet name="4-Research Base" sheetId="5" r:id="rId5"/>
    <sheet name="5-Educ-4yr" sheetId="6" r:id="rId6"/>
    <sheet name="6-Educ-2yr" sheetId="7" r:id="rId7"/>
    <sheet name="7-Educ-votech" sheetId="8" r:id="rId8"/>
    <sheet name="8-Educ-elem-second" sheetId="9" r:id="rId9"/>
    <sheet name="9-Indus Salary" sheetId="26" r:id="rId10"/>
    <sheet name="10-Occup Salary" sheetId="27" r:id="rId11"/>
    <sheet name="11-Work Comp-UI" sheetId="28" r:id="rId12"/>
    <sheet name="12-Labor Relations" sheetId="29" r:id="rId13"/>
    <sheet name="13-Transportation" sheetId="30" r:id="rId14"/>
    <sheet name="14-Taxation" sheetId="22" r:id="rId15"/>
    <sheet name="15-Real Estate" sheetId="31" r:id="rId16"/>
    <sheet name="16-Utilities" sheetId="17" r:id="rId17"/>
    <sheet name="17-Environment" sheetId="18" r:id="rId18"/>
    <sheet name="18-Government" sheetId="19" r:id="rId19"/>
    <sheet name="19-International" sheetId="32" r:id="rId20"/>
    <sheet name="20-Quality of Life" sheetId="33" r:id="rId21"/>
  </sheets>
  <calcPr calcId="145621"/>
  <customWorkbookViews>
    <customWorkbookView name="College of Business Administration - Personal View" guid="{45C7F253-5639-4BAF-B155-10DC005D38AE}" mergeInterval="0" personalView="1" maximized="1" windowWidth="1916" windowHeight="807" activeSheetId="3"/>
    <customWorkbookView name="Office 2004 Test Drive User - Personal View" guid="{FF019918-1126-E741-80E5-10DFF1610F9B}" mergeInterval="0" personalView="1" xWindow="-12" yWindow="68" windowWidth="1083" windowHeight="684" activeSheetId="3" showFormulaBar="0"/>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J54" i="25" l="1"/>
  <c r="I54" i="25"/>
  <c r="H54" i="25"/>
  <c r="G54" i="25"/>
  <c r="F54" i="25"/>
  <c r="E54" i="25"/>
  <c r="D54" i="25"/>
  <c r="C54" i="25"/>
  <c r="B54" i="25"/>
  <c r="B49" i="24" l="1"/>
  <c r="B48" i="24"/>
  <c r="B47" i="24"/>
  <c r="B46" i="24"/>
  <c r="B45" i="24"/>
  <c r="B44" i="24"/>
  <c r="B43" i="24"/>
  <c r="B42" i="24"/>
  <c r="B41" i="24"/>
  <c r="B40" i="24"/>
  <c r="B107" i="25"/>
  <c r="B106" i="25"/>
  <c r="B105" i="25"/>
  <c r="B104" i="25"/>
  <c r="B103" i="25"/>
  <c r="B102" i="25"/>
  <c r="B101" i="25"/>
  <c r="B100" i="25"/>
  <c r="B99" i="25"/>
  <c r="C33" i="25"/>
  <c r="C31" i="25"/>
  <c r="C32" i="25"/>
  <c r="C30" i="25"/>
  <c r="C29" i="25"/>
  <c r="C28" i="25"/>
  <c r="B33" i="25"/>
  <c r="C27" i="25"/>
  <c r="C26" i="25"/>
  <c r="B31" i="25"/>
  <c r="B30" i="25"/>
  <c r="B28" i="25"/>
  <c r="B27" i="25"/>
  <c r="B32" i="25"/>
  <c r="B29" i="25"/>
  <c r="B26" i="25"/>
  <c r="B15" i="25"/>
  <c r="B14" i="25"/>
  <c r="B12" i="25"/>
  <c r="B11" i="25"/>
  <c r="B10" i="25"/>
  <c r="B9" i="25"/>
  <c r="B8" i="25"/>
  <c r="B7" i="25"/>
  <c r="B6" i="25"/>
  <c r="E32" i="24" l="1"/>
  <c r="B42" i="25" l="1"/>
  <c r="H6" i="24"/>
  <c r="H7" i="24"/>
  <c r="H5" i="24"/>
  <c r="G6" i="24"/>
  <c r="G7" i="24"/>
  <c r="G5" i="24"/>
  <c r="D23" i="33"/>
  <c r="E5" i="26"/>
  <c r="D5" i="26"/>
  <c r="E6" i="26"/>
  <c r="D6" i="26"/>
  <c r="E7" i="26"/>
  <c r="D7" i="26"/>
  <c r="E8" i="26"/>
  <c r="D8" i="26"/>
  <c r="E9" i="26"/>
  <c r="D9" i="26"/>
  <c r="E10" i="26"/>
  <c r="D10" i="26"/>
  <c r="E11" i="26"/>
  <c r="D11" i="26"/>
  <c r="E12" i="26"/>
  <c r="D12" i="26"/>
  <c r="E13" i="26"/>
  <c r="D13" i="26"/>
  <c r="E14" i="26"/>
  <c r="D14" i="26"/>
  <c r="E15" i="26"/>
  <c r="D15" i="26"/>
  <c r="E17" i="26"/>
  <c r="D17" i="26"/>
  <c r="E18" i="26"/>
  <c r="D18" i="26"/>
  <c r="E19" i="26"/>
  <c r="D19" i="26"/>
  <c r="E20" i="26"/>
  <c r="D20" i="26"/>
  <c r="E21" i="26"/>
  <c r="D21" i="26"/>
  <c r="C32" i="24"/>
  <c r="B14" i="9"/>
  <c r="D88" i="9"/>
  <c r="C88" i="9"/>
  <c r="C53" i="9"/>
  <c r="D53" i="9"/>
  <c r="E53" i="9"/>
  <c r="B53" i="9"/>
  <c r="E52" i="9"/>
  <c r="E51" i="9"/>
  <c r="E50" i="9"/>
  <c r="E49" i="9"/>
  <c r="E48" i="9"/>
  <c r="E47" i="9"/>
  <c r="C14" i="9"/>
  <c r="C13" i="9"/>
  <c r="C12" i="9"/>
  <c r="C11" i="9"/>
  <c r="C10" i="9"/>
  <c r="C9" i="9"/>
  <c r="C8" i="9"/>
  <c r="C7" i="9"/>
  <c r="C142" i="6"/>
  <c r="C140" i="6"/>
  <c r="C117" i="6"/>
  <c r="C115" i="6"/>
  <c r="C94" i="6"/>
  <c r="C92" i="6"/>
  <c r="C66" i="6"/>
  <c r="C65" i="6"/>
  <c r="C64" i="6"/>
  <c r="C42" i="6"/>
  <c r="C40" i="6"/>
  <c r="C10" i="6"/>
  <c r="C9" i="6"/>
  <c r="C8" i="6"/>
  <c r="H54" i="7"/>
  <c r="C42" i="17"/>
  <c r="B42" i="17"/>
</calcChain>
</file>

<file path=xl/sharedStrings.xml><?xml version="1.0" encoding="utf-8"?>
<sst xmlns="http://schemas.openxmlformats.org/spreadsheetml/2006/main" count="2808" uniqueCount="2095">
  <si>
    <r>
      <t>May 201</t>
    </r>
    <r>
      <rPr>
        <sz val="8"/>
        <color indexed="8"/>
        <rFont val="Calibri"/>
        <family val="2"/>
      </rPr>
      <t>3</t>
    </r>
    <r>
      <rPr>
        <sz val="8"/>
        <color indexed="8"/>
        <rFont val="Calibri"/>
        <family val="2"/>
        <scheme val="minor"/>
      </rPr>
      <t xml:space="preserve">
</t>
    </r>
    <phoneticPr fontId="62" type="noConversion"/>
  </si>
  <si>
    <t>Home to Prairie Fire, a 256 processor supercomputer that enables advanced simulation to perform product analysis, design, development, testing and manufacturing in a virtual environment.</t>
    <phoneticPr fontId="62" type="noConversion"/>
  </si>
  <si>
    <t>Holland Computer Center</t>
    <phoneticPr fontId="62" type="noConversion"/>
  </si>
  <si>
    <t>Gallup Research Center</t>
    <phoneticPr fontId="62" type="noConversion"/>
  </si>
  <si>
    <t>University</t>
    <phoneticPr fontId="62" type="noConversion"/>
  </si>
  <si>
    <r>
      <t>For complete list see Directory of Largest Employers at</t>
    </r>
    <r>
      <rPr>
        <sz val="8"/>
        <color indexed="21"/>
        <rFont val="Calibri"/>
        <family val="2"/>
      </rPr>
      <t xml:space="preserve"> http://www.selectlincoln.org/resources/dyn/files/622100zbdf7af35/_fn/Largest+Employers+Directory.pdf</t>
    </r>
    <phoneticPr fontId="62" type="noConversion"/>
  </si>
  <si>
    <r>
      <t xml:space="preserve">For complete list see Directory of Largest Employers at </t>
    </r>
    <r>
      <rPr>
        <sz val="8"/>
        <color indexed="21"/>
        <rFont val="Calibri"/>
        <family val="2"/>
      </rPr>
      <t>http://www.selectlincoln.org/resources/dyn/files/622100zbdf7af35/_fn/Largest+Employers+Directory.pdf</t>
    </r>
    <phoneticPr fontId="62" type="noConversion"/>
  </si>
  <si>
    <t>Restaurant franchisee</t>
    <phoneticPr fontId="62" type="noConversion"/>
  </si>
  <si>
    <t>None</t>
    <phoneticPr fontId="62" type="noConversion"/>
  </si>
  <si>
    <t>Dell Services</t>
    <phoneticPr fontId="62" type="noConversion"/>
  </si>
  <si>
    <t>Policy administration &amp; Business processing services for the insurance industry</t>
    <phoneticPr fontId="62" type="noConversion"/>
  </si>
  <si>
    <t>1000-2499</t>
    <phoneticPr fontId="62" type="noConversion"/>
  </si>
  <si>
    <t>Specialty Electronics</t>
    <phoneticPr fontId="62" type="noConversion"/>
  </si>
  <si>
    <t>Nebraska District Office of Water Resources</t>
    <phoneticPr fontId="62" type="noConversion"/>
  </si>
  <si>
    <t>Center for Plant Science Innovation</t>
    <phoneticPr fontId="62" type="noConversion"/>
  </si>
  <si>
    <t>Center for Microelectric &amp; Optical Materials Research</t>
    <phoneticPr fontId="62" type="noConversion"/>
  </si>
  <si>
    <t>Center for Electro‐Optics</t>
    <phoneticPr fontId="62" type="noConversion"/>
  </si>
  <si>
    <t>Nebraska Center for Materials and Nanoscience</t>
    <phoneticPr fontId="62" type="noConversion"/>
  </si>
  <si>
    <t>A3. Lincoln Department of Public Works; Wastewater, Solid Waste &amp; Recycling Operations Division</t>
    <phoneticPr fontId="62" type="noConversion"/>
  </si>
  <si>
    <r>
      <t>GeneSeek</t>
    </r>
    <r>
      <rPr>
        <sz val="8"/>
        <color indexed="8"/>
        <rFont val="Calibri"/>
        <family val="2"/>
      </rPr>
      <t xml:space="preserve"> (Neogen)</t>
    </r>
    <phoneticPr fontId="62" type="noConversion"/>
  </si>
  <si>
    <t>Celerion</t>
    <phoneticPr fontId="62" type="noConversion"/>
  </si>
  <si>
    <t>Horizon Holdings Inc.</t>
    <phoneticPr fontId="62" type="noConversion"/>
  </si>
  <si>
    <t>Hy-Vee Food Stores</t>
    <phoneticPr fontId="62" type="noConversion"/>
  </si>
  <si>
    <t>Student Loan origination and processing</t>
    <phoneticPr fontId="62" type="noConversion"/>
  </si>
  <si>
    <t>Wal-Mart Stores Inc.</t>
    <phoneticPr fontId="62" type="noConversion"/>
  </si>
  <si>
    <t>Retail discount stores</t>
    <phoneticPr fontId="62" type="noConversion"/>
  </si>
  <si>
    <r>
      <t>5000‐</t>
    </r>
    <r>
      <rPr>
        <sz val="8"/>
        <color indexed="8"/>
        <rFont val="Calibri"/>
        <family val="2"/>
      </rPr>
      <t>7500</t>
    </r>
    <phoneticPr fontId="62" type="noConversion"/>
  </si>
  <si>
    <t>2500-4999</t>
    <phoneticPr fontId="62" type="noConversion"/>
  </si>
  <si>
    <t>SI International</t>
    <phoneticPr fontId="62" type="noConversion"/>
  </si>
  <si>
    <t>250-499</t>
    <phoneticPr fontId="62" type="noConversion"/>
  </si>
  <si>
    <t>500‐999</t>
    <phoneticPr fontId="62" type="noConversion"/>
  </si>
  <si>
    <t>Dell Services</t>
    <phoneticPr fontId="62" type="noConversion"/>
  </si>
  <si>
    <t>1000-2499</t>
    <phoneticPr fontId="62" type="noConversion"/>
  </si>
  <si>
    <r>
      <t>Lincoln Partnership for Economic Development, Directory of Largest Employers, 20</t>
    </r>
    <r>
      <rPr>
        <sz val="6"/>
        <color indexed="8"/>
        <rFont val="Calibri"/>
        <family val="2"/>
      </rPr>
      <t>11</t>
    </r>
    <phoneticPr fontId="62" type="noConversion"/>
  </si>
  <si>
    <t xml:space="preserve">House of Representatives
</t>
  </si>
  <si>
    <t xml:space="preserve">Jeff Fortenberry
</t>
  </si>
  <si>
    <t xml:space="preserve">Senate
</t>
  </si>
  <si>
    <t xml:space="preserve">Mike Johanns
</t>
  </si>
  <si>
    <t xml:space="preserve">Ben Nelson
</t>
  </si>
  <si>
    <t xml:space="preserve">Elected November 2008
</t>
  </si>
  <si>
    <t xml:space="preserve">Elected Nov. 2000
</t>
  </si>
  <si>
    <t xml:space="preserve">Nov. 2014
</t>
  </si>
  <si>
    <t xml:space="preserve">Nov. 2012
</t>
  </si>
  <si>
    <t xml:space="preserve">350‐750
</t>
  </si>
  <si>
    <t xml:space="preserve">     NE pre‐treatment permit NPP (Sending water to city plant) </t>
  </si>
  <si>
    <t>3‐5 months (depends on complexity and backlog)</t>
  </si>
  <si>
    <t xml:space="preserve">     NPDES Discharge Permit (to discharge into a stream) </t>
  </si>
  <si>
    <t>Warehousing/Distribution/Logistics</t>
    <phoneticPr fontId="62" type="noConversion"/>
  </si>
  <si>
    <t>Mid‐America Transportation Center</t>
    <phoneticPr fontId="62" type="noConversion"/>
  </si>
  <si>
    <t>Center for Applied Land Management Information Technology (CALMIT)</t>
    <phoneticPr fontId="62" type="noConversion"/>
  </si>
  <si>
    <t xml:space="preserve">Chris Beutler
</t>
    <phoneticPr fontId="62" type="noConversion"/>
  </si>
  <si>
    <t>5000-7500</t>
    <phoneticPr fontId="62" type="noConversion"/>
  </si>
  <si>
    <t>B &amp; R Stores Inc.</t>
    <phoneticPr fontId="62" type="noConversion"/>
  </si>
  <si>
    <t>Retail Grocer</t>
    <phoneticPr fontId="62" type="noConversion"/>
  </si>
  <si>
    <t>XX</t>
    <phoneticPr fontId="62" type="noConversion"/>
  </si>
  <si>
    <t>1000‐2499</t>
    <phoneticPr fontId="62" type="noConversion"/>
  </si>
  <si>
    <t xml:space="preserve">(Avg. low – Avg. high $)
</t>
  </si>
  <si>
    <t xml:space="preserve">Area
</t>
  </si>
  <si>
    <t xml:space="preserve">West
</t>
  </si>
  <si>
    <t xml:space="preserve">East
</t>
  </si>
  <si>
    <t xml:space="preserve">1‐br
</t>
  </si>
  <si>
    <t xml:space="preserve">417‐480
</t>
  </si>
  <si>
    <t xml:space="preserve">560‐615
</t>
  </si>
  <si>
    <t>No: However the Environmental Assistance Division is a one‐stop place to gain information on requirements, etc.</t>
  </si>
  <si>
    <t>www.doane.edu/Athletics</t>
  </si>
  <si>
    <t xml:space="preserve">Nebraska Wesleyan University </t>
  </si>
  <si>
    <t>www.nebrwesleyan.edu</t>
  </si>
  <si>
    <r>
      <t xml:space="preserve">University of Nebraska Southeast </t>
    </r>
    <r>
      <rPr>
        <sz val="8"/>
        <color indexed="8"/>
        <rFont val="Calibri"/>
        <family val="2"/>
      </rPr>
      <t xml:space="preserve">Research and </t>
    </r>
    <r>
      <rPr>
        <sz val="8"/>
        <color indexed="8"/>
        <rFont val="Calibri"/>
        <family val="2"/>
        <scheme val="minor"/>
      </rPr>
      <t>Extension Center</t>
    </r>
    <phoneticPr fontId="62" type="noConversion"/>
  </si>
  <si>
    <t xml:space="preserve">Daitron Incorporated
</t>
  </si>
  <si>
    <t>Nebraska Center for Excellence in Electronics (NCEE)</t>
    <phoneticPr fontId="62" type="noConversion"/>
  </si>
  <si>
    <t>J.A. Woollam Co, Inc.</t>
    <phoneticPr fontId="62" type="noConversion"/>
  </si>
  <si>
    <t>Contact Information</t>
  </si>
  <si>
    <t xml:space="preserve">Kawasaki Motors Manufacturing
</t>
  </si>
  <si>
    <t>Provider: City of Lincoln Public Works Department</t>
    <phoneticPr fontId="62" type="noConversion"/>
  </si>
  <si>
    <t xml:space="preserve">Development Land
</t>
  </si>
  <si>
    <t xml:space="preserve">Low ($/Acre)
</t>
  </si>
  <si>
    <t>Nelnet Inc.</t>
    <phoneticPr fontId="62" type="noConversion"/>
  </si>
  <si>
    <t>E. Religious Institutions</t>
  </si>
  <si>
    <t>Average temperature</t>
  </si>
  <si>
    <t>Average clear days</t>
  </si>
  <si>
    <t xml:space="preserve">100‐249
</t>
  </si>
  <si>
    <t>10.4 mph</t>
  </si>
  <si>
    <t>1150'‐1220'</t>
  </si>
  <si>
    <t>1163'</t>
  </si>
  <si>
    <t>July high</t>
  </si>
  <si>
    <t>July low</t>
  </si>
  <si>
    <t xml:space="preserve">State Senators
</t>
  </si>
  <si>
    <t>Washington National via Lincoln Municipal Airport and Omaha Eppley Airport.</t>
  </si>
  <si>
    <t>Spanish</t>
  </si>
  <si>
    <t>Asian-Pacific</t>
  </si>
  <si>
    <t>Other</t>
  </si>
  <si>
    <t xml:space="preserve"># of schools geared to families of foreign nationals
</t>
  </si>
  <si>
    <t xml:space="preserve">Form (Structure)
</t>
  </si>
  <si>
    <t xml:space="preserve">Yasufuku, USA
</t>
  </si>
  <si>
    <t xml:space="preserve">MFG‐326
</t>
  </si>
  <si>
    <t xml:space="preserve">Schools w/instruction solely in another language
</t>
  </si>
  <si>
    <t xml:space="preserve">None
</t>
  </si>
  <si>
    <t xml:space="preserve">City Manager (Administrator)
</t>
  </si>
  <si>
    <t xml:space="preserve">No
</t>
  </si>
  <si>
    <t xml:space="preserve">County Commission
</t>
  </si>
  <si>
    <t xml:space="preserve">Top Elected Officials
</t>
  </si>
  <si>
    <t xml:space="preserve">County Manager (Yes or No)
</t>
  </si>
  <si>
    <t xml:space="preserve">Current Term Expiration Date
</t>
  </si>
  <si>
    <t xml:space="preserve">Governor
</t>
  </si>
  <si>
    <t xml:space="preserve">David Heinemann
</t>
  </si>
  <si>
    <t xml:space="preserve">Unicameral
</t>
  </si>
  <si>
    <t>3‐5 months (depends on where discharging)</t>
  </si>
  <si>
    <t xml:space="preserve">Murder
</t>
  </si>
  <si>
    <t xml:space="preserve">Rape
</t>
  </si>
  <si>
    <t xml:space="preserve">Robbery
</t>
  </si>
  <si>
    <t xml:space="preserve">Aggravated Assault
</t>
  </si>
  <si>
    <t xml:space="preserve">Burglary‐Residential
</t>
  </si>
  <si>
    <t xml:space="preserve">Burglary‐Commercial
</t>
  </si>
  <si>
    <t xml:space="preserve">Larceny‐Theft
</t>
  </si>
  <si>
    <t xml:space="preserve">Auto Theft
</t>
  </si>
  <si>
    <t>Indo-Euro.</t>
  </si>
  <si>
    <t xml:space="preserve">Industrial
</t>
  </si>
  <si>
    <t xml:space="preserve">Bulk Warehouse
</t>
  </si>
  <si>
    <t xml:space="preserve">Manufacturing
</t>
  </si>
  <si>
    <t>http://theross.org/</t>
  </si>
  <si>
    <t xml:space="preserve">High Tech/R&amp;D
</t>
  </si>
  <si>
    <t xml:space="preserve">Total
</t>
  </si>
  <si>
    <t xml:space="preserve">*Rank among 50 Peer Communities
</t>
  </si>
  <si>
    <t xml:space="preserve">(*ranked  in order of violent crime)
</t>
  </si>
  <si>
    <t xml:space="preserve">1. Single‐Family Detached  Homes
</t>
  </si>
  <si>
    <t xml:space="preserve">Entertainment: Pershing Auditorium </t>
  </si>
  <si>
    <t xml:space="preserve">Entertainment: Youth Symphony </t>
  </si>
  <si>
    <t xml:space="preserve">Retail
</t>
  </si>
  <si>
    <t xml:space="preserve">Downtown
</t>
  </si>
  <si>
    <t xml:space="preserve">Neigborhood Service Centers
</t>
  </si>
  <si>
    <t xml:space="preserve">Community Power Center
</t>
  </si>
  <si>
    <t xml:space="preserve">Shopping: South Pointe Pavillions (Regional Mall) </t>
  </si>
  <si>
    <t xml:space="preserve">Particular Matter </t>
  </si>
  <si>
    <t xml:space="preserve">Lead </t>
  </si>
  <si>
    <t xml:space="preserve">Sulfur Dioxide </t>
  </si>
  <si>
    <t>Nitrogen Dioxide</t>
  </si>
  <si>
    <t xml:space="preserve">One‐Stop Air &amp; Water Quality Permitting System? </t>
  </si>
  <si>
    <t>G. College &amp; Professional Athletics</t>
  </si>
  <si>
    <t>College Athletics</t>
  </si>
  <si>
    <t>Permitting Process</t>
  </si>
  <si>
    <t xml:space="preserve">     18 NAIA Intercollegiate Teams</t>
  </si>
  <si>
    <t xml:space="preserve">     16 NAIA Intercollegiate Teams</t>
  </si>
  <si>
    <t>Professional Athletics</t>
  </si>
  <si>
    <t xml:space="preserve">University of Nebraska‐Lincoln </t>
  </si>
  <si>
    <t>www.huskers.com</t>
  </si>
  <si>
    <t>30‐60 days prior to commencement of building</t>
  </si>
  <si>
    <t xml:space="preserve">     Waste Water Handling System Construction Permit </t>
  </si>
  <si>
    <t xml:space="preserve">662‐746
</t>
  </si>
  <si>
    <t xml:space="preserve">Hazardous Waste Permit </t>
  </si>
  <si>
    <r>
      <t>Nov. 201</t>
    </r>
    <r>
      <rPr>
        <sz val="8"/>
        <color indexed="8"/>
        <rFont val="Calibri"/>
        <family val="2"/>
      </rPr>
      <t>4</t>
    </r>
    <r>
      <rPr>
        <sz val="8"/>
        <color indexed="8"/>
        <rFont val="Calibri"/>
        <family val="2"/>
        <scheme val="minor"/>
      </rPr>
      <t xml:space="preserve">
</t>
    </r>
    <phoneticPr fontId="62" type="noConversion"/>
  </si>
  <si>
    <t xml:space="preserve">50‐99
</t>
  </si>
  <si>
    <t xml:space="preserve">Japan
</t>
  </si>
  <si>
    <t xml:space="preserve">MFG‐334
</t>
  </si>
  <si>
    <t>Annual precipitation</t>
  </si>
  <si>
    <t>Average growing season</t>
  </si>
  <si>
    <t>Wind Speed (Annual Average)</t>
  </si>
  <si>
    <t>Elevation:  Range</t>
  </si>
  <si>
    <t>The City of Lincoln N. 48th Street Construction and Demolition Waste Disposal Area</t>
  </si>
  <si>
    <t xml:space="preserve">Air, Water Quality &amp; Hazardous Waste  </t>
  </si>
  <si>
    <t>Nebraska Department of Environmental Quality</t>
  </si>
  <si>
    <t xml:space="preserve">1000‐2499
</t>
  </si>
  <si>
    <t xml:space="preserve">MFG‐336
</t>
  </si>
  <si>
    <t xml:space="preserve">Lincoln Composites
</t>
  </si>
  <si>
    <t>Table 16: Utilities</t>
  </si>
  <si>
    <t>Table:17 Environmental</t>
  </si>
  <si>
    <t xml:space="preserve">Norway
</t>
  </si>
  <si>
    <t xml:space="preserve">MFG‐332
</t>
  </si>
  <si>
    <t xml:space="preserve">Masport, Inc.
</t>
  </si>
  <si>
    <t xml:space="preserve">20‐49
</t>
  </si>
  <si>
    <t xml:space="preserve">New Zealand
</t>
  </si>
  <si>
    <t xml:space="preserve">MFG‐333
</t>
  </si>
  <si>
    <t xml:space="preserve">500‐999
</t>
  </si>
  <si>
    <t xml:space="preserve">PST‐54
</t>
  </si>
  <si>
    <t xml:space="preserve">Novartis Consumer Health
</t>
  </si>
  <si>
    <t xml:space="preserve">MFG‐325
</t>
  </si>
  <si>
    <t xml:space="preserve">Pratt Industries
</t>
  </si>
  <si>
    <t xml:space="preserve">Australia
</t>
  </si>
  <si>
    <t xml:space="preserve">MFG‐322
</t>
  </si>
  <si>
    <t xml:space="preserve">Tri‐Con Industries &amp; Stamping Plant (TS Tech. Company, Inc.)
</t>
  </si>
  <si>
    <t>A. City Government</t>
  </si>
  <si>
    <t>C. State Government</t>
  </si>
  <si>
    <t>B. Lancaster County Government</t>
  </si>
  <si>
    <t>Multiple daily international flights connecting from Atlanta, Chicago, Dallas, Denver, Detroit, Houston, Minneapolis, Newark, Phoenix, St Louis and</t>
  </si>
  <si>
    <t>All data are for Lincoln MSA unless otherwise indicated. Lincoln MSA comprises Lancaster &amp; Seward counties.</t>
  </si>
  <si>
    <t>Industry</t>
  </si>
  <si>
    <t>Local Emp</t>
  </si>
  <si>
    <t>Country</t>
  </si>
  <si>
    <t># of Companies</t>
  </si>
  <si>
    <t xml:space="preserve">Chief Executive: Mayor
</t>
  </si>
  <si>
    <t xml:space="preserve">Mayor/City Council
</t>
  </si>
  <si>
    <t xml:space="preserve"># of Elected Officials
</t>
  </si>
  <si>
    <t xml:space="preserve">High ($/Acre)
</t>
  </si>
  <si>
    <t>Museum: Archway Monument Kearney</t>
  </si>
  <si>
    <t>Museum: Strategic Air Command Museum Ashland</t>
  </si>
  <si>
    <t xml:space="preserve">Appointed 2005
</t>
  </si>
  <si>
    <t xml:space="preserve">Entertainment: Lancaster Events Center </t>
  </si>
  <si>
    <t xml:space="preserve">Entertainment: Lied Center for Performing Arts </t>
  </si>
  <si>
    <t xml:space="preserve">Entertainment: Lincoln Children's Zoo </t>
  </si>
  <si>
    <t>7 days prior to commmencement of building</t>
  </si>
  <si>
    <t xml:space="preserve">Land in Office Parks
</t>
  </si>
  <si>
    <t xml:space="preserve">Land in Industrial Parks
</t>
  </si>
  <si>
    <t xml:space="preserve">Office/Industrial Land‐Non‐park
</t>
  </si>
  <si>
    <t xml:space="preserve">Retail/Commercial Land
</t>
  </si>
  <si>
    <t xml:space="preserve">Residential
</t>
  </si>
  <si>
    <t xml:space="preserve">Downtown Office
</t>
  </si>
  <si>
    <t xml:space="preserve">Premium (AAA)
</t>
  </si>
  <si>
    <t xml:space="preserve">n/a
</t>
  </si>
  <si>
    <t xml:space="preserve">Class A (Prime)
</t>
  </si>
  <si>
    <t xml:space="preserve">Class B (Secondary)
</t>
  </si>
  <si>
    <t xml:space="preserve">Suburban Office
</t>
  </si>
  <si>
    <t xml:space="preserve">New construction (AAA)
</t>
  </si>
  <si>
    <t xml:space="preserve">Entertainment: Mary Riepma Ross Media Arts Ctr </t>
  </si>
  <si>
    <t>English only</t>
  </si>
  <si>
    <t xml:space="preserve">Museum: Museum of Nebraska History </t>
  </si>
  <si>
    <t xml:space="preserve">Museum: Nebraska State Historical Society </t>
  </si>
  <si>
    <t xml:space="preserve">Museum: Sheldon Memorial Art Gallery </t>
  </si>
  <si>
    <t>Water Connection Fee: Yes</t>
  </si>
  <si>
    <t xml:space="preserve">Regional Malls
</t>
  </si>
  <si>
    <t>A. Available Land and Buildings</t>
  </si>
  <si>
    <t>Residential</t>
  </si>
  <si>
    <t>Commercial</t>
  </si>
  <si>
    <t>Review and comment</t>
  </si>
  <si>
    <t>*Approval possible</t>
  </si>
  <si>
    <t>Air Pollution</t>
  </si>
  <si>
    <t>Area in Attainment for Federal Air Pollution Regulations</t>
  </si>
  <si>
    <t>Ozone</t>
  </si>
  <si>
    <t>Yes</t>
  </si>
  <si>
    <t xml:space="preserve">Carbon Monoxide </t>
  </si>
  <si>
    <t>4. Wastewater Costs</t>
  </si>
  <si>
    <t>Sewer Connection Fee: Yes</t>
  </si>
  <si>
    <t>Effective Ave.</t>
  </si>
  <si>
    <t>Vacancy</t>
  </si>
  <si>
    <t>Sources:</t>
  </si>
  <si>
    <t xml:space="preserve">Shopping: Westfield Gateway (Regional Mall) </t>
  </si>
  <si>
    <t>1 hour</t>
  </si>
  <si>
    <t>30 min north of Lincoln</t>
  </si>
  <si>
    <t>2 hrs</t>
  </si>
  <si>
    <t>45 min southeast of Lincoln</t>
  </si>
  <si>
    <t xml:space="preserve">Recreation: Hiker‐Biker Trails </t>
  </si>
  <si>
    <t>Extensive system throughout city</t>
  </si>
  <si>
    <t>Name of Provider: Black Hills Energy</t>
  </si>
  <si>
    <t xml:space="preserve">     NPDES Industrial Storm Water Permit general Submit notice of intent for approval </t>
  </si>
  <si>
    <t xml:space="preserve">Nearest Licensed Hazardous Waste Disposal Site </t>
  </si>
  <si>
    <t xml:space="preserve">2‐br
</t>
  </si>
  <si>
    <t>Hazardous Waste</t>
  </si>
  <si>
    <t xml:space="preserve"> www.cune.edu/athletics</t>
  </si>
  <si>
    <t>Most companies don't need this.</t>
  </si>
  <si>
    <r>
      <t>No</t>
    </r>
    <r>
      <rPr>
        <sz val="8"/>
        <color indexed="8"/>
        <rFont val="Calibri"/>
        <family val="2"/>
        <scheme val="minor"/>
      </rPr>
      <t xml:space="preserve">
</t>
    </r>
    <phoneticPr fontId="62" type="noConversion"/>
  </si>
  <si>
    <t xml:space="preserve">Clean Harbors, Kimball, NE </t>
  </si>
  <si>
    <t>Building Permit</t>
  </si>
  <si>
    <t>10 days</t>
  </si>
  <si>
    <t>Avg. 15 days; Range 10 days ‐ 6 months</t>
  </si>
  <si>
    <t xml:space="preserve"># of Teaching  Hospitals
</t>
  </si>
  <si>
    <t xml:space="preserve"># of beds
</t>
  </si>
  <si>
    <t xml:space="preserve"># of Physicians
</t>
  </si>
  <si>
    <t xml:space="preserve">Ratio per 1,000 Population
</t>
  </si>
  <si>
    <t xml:space="preserve"># of Dentists
</t>
  </si>
  <si>
    <t xml:space="preserve">Protestant
</t>
  </si>
  <si>
    <t xml:space="preserve">Catholic
</t>
  </si>
  <si>
    <t xml:space="preserve">Synagogues
</t>
  </si>
  <si>
    <t xml:space="preserve">Other
</t>
  </si>
  <si>
    <t xml:space="preserve">Arctic Glacier
</t>
  </si>
  <si>
    <t xml:space="preserve">5‐9
</t>
  </si>
  <si>
    <t xml:space="preserve">Canada
</t>
  </si>
  <si>
    <t xml:space="preserve">MFG‐312
</t>
  </si>
  <si>
    <t>Landfills</t>
  </si>
  <si>
    <t>City of Lincoln/Bluff Road Landfill ‐ Lincoln ‐ North on Hwy. 77</t>
  </si>
  <si>
    <t xml:space="preserve"> 4. Pinpoint Network Solutions</t>
  </si>
  <si>
    <t xml:space="preserve">Digital switch technology </t>
  </si>
  <si>
    <t>Table 15: Commercial Real Estate Occupancy/ Supply</t>
  </si>
  <si>
    <t xml:space="preserve">Nortel host switch, Cisco network gear </t>
  </si>
  <si>
    <t xml:space="preserve"> Table 18: Government</t>
  </si>
  <si>
    <t>Table 19: International Resources</t>
  </si>
  <si>
    <t>(402) 471‐2186</t>
  </si>
  <si>
    <t>Private line</t>
  </si>
  <si>
    <t xml:space="preserve">Switzerland
</t>
  </si>
  <si>
    <t>Primary central office connect by Fiber, SONET</t>
  </si>
  <si>
    <t>Redundant connections to other switching centers</t>
  </si>
  <si>
    <t>Spare bandwidth available</t>
  </si>
  <si>
    <t>VOIP</t>
  </si>
  <si>
    <t xml:space="preserve">ISDN‐PRI (1.544 Mbps) </t>
  </si>
  <si>
    <t>Storage area networks</t>
  </si>
  <si>
    <t xml:space="preserve">      Durable Goods</t>
  </si>
  <si>
    <t xml:space="preserve">      Non‐Durable Goods</t>
  </si>
  <si>
    <t xml:space="preserve">    Natural Resources &amp; Construction</t>
  </si>
  <si>
    <t xml:space="preserve">  Service‐Providing</t>
  </si>
  <si>
    <t xml:space="preserve">    Trade,Trans,Warehousing,Utilities</t>
  </si>
  <si>
    <t xml:space="preserve">      Total Trade</t>
  </si>
  <si>
    <t xml:space="preserve">        Wholesale Trade</t>
  </si>
  <si>
    <t xml:space="preserve">        Retail Trade</t>
  </si>
  <si>
    <t>A. Climate</t>
  </si>
  <si>
    <t>B. Violent Crime Rate Index</t>
  </si>
  <si>
    <t>C. Housing</t>
  </si>
  <si>
    <t>D. Health Care</t>
  </si>
  <si>
    <t xml:space="preserve">Name
</t>
  </si>
  <si>
    <t>Recreation: Eugene T. Mahoney State Park Ashland</t>
  </si>
  <si>
    <t>Shopping: Outlet Mall Gretna</t>
  </si>
  <si>
    <t>http://www.lincolnmontessori.com/</t>
  </si>
  <si>
    <t xml:space="preserve">Allowed to Run for Another Term (Yes or No)
</t>
  </si>
  <si>
    <t xml:space="preserve">Yes
</t>
  </si>
  <si>
    <t>Entertainment: Multiple Theater Companies</t>
  </si>
  <si>
    <t>http://www.collegeviewacademy.org/</t>
  </si>
  <si>
    <t>D. International Air Transportation</t>
  </si>
  <si>
    <t>E. Educational International Focus</t>
  </si>
  <si>
    <t>5-7 days</t>
  </si>
  <si>
    <t>Rate Per Therm</t>
  </si>
  <si>
    <t xml:space="preserve">Entertainment: Lincoln Midwest Ballet Company </t>
  </si>
  <si>
    <t xml:space="preserve">Office in CBD (Per buildable foot)
</t>
  </si>
  <si>
    <t>Muslim</t>
  </si>
  <si>
    <t>Orthodox</t>
  </si>
  <si>
    <t>11. State electric power not deregulated</t>
  </si>
  <si>
    <t xml:space="preserve">Small
</t>
  </si>
  <si>
    <t xml:space="preserve">Medium
</t>
  </si>
  <si>
    <t xml:space="preserve">Large
</t>
  </si>
  <si>
    <t>Industrial Low Load Factor</t>
  </si>
  <si>
    <t xml:space="preserve">28% Load Factor
150 kW &amp; 30,000 kWh
</t>
  </si>
  <si>
    <t xml:space="preserve">Entertainment: Lincoln Symphony Orchestra </t>
  </si>
  <si>
    <t xml:space="preserve">Museum: Germans from Russia Museum </t>
  </si>
  <si>
    <t>Transportation and Warehousing</t>
  </si>
  <si>
    <t>$15,000 to $24,999</t>
  </si>
  <si>
    <t>$25,000 to $34,999</t>
  </si>
  <si>
    <t>Information</t>
  </si>
  <si>
    <t>Finance and Insurance</t>
  </si>
  <si>
    <t xml:space="preserve">Monthly
</t>
  </si>
  <si>
    <t xml:space="preserve">1‐80 units
</t>
  </si>
  <si>
    <t xml:space="preserve">all additional units
</t>
  </si>
  <si>
    <t xml:space="preserve">Bi‐monthly
</t>
  </si>
  <si>
    <t xml:space="preserve">1‐160 units
</t>
  </si>
  <si>
    <t>A. Water &amp; Wastewater</t>
  </si>
  <si>
    <t>2. Water Costs</t>
  </si>
  <si>
    <t>3. Wastewater Demand/Capacity</t>
  </si>
  <si>
    <t>Water is sold by the unit. One unit equals 100 cubic feet (748 gallons.)</t>
  </si>
  <si>
    <t>Sources</t>
  </si>
  <si>
    <t>Jan. high</t>
  </si>
  <si>
    <t>Jan. low</t>
  </si>
  <si>
    <t>Low</t>
  </si>
  <si>
    <t>High</t>
  </si>
  <si>
    <t>Table 2: Labor Force &amp; Employment</t>
  </si>
  <si>
    <t>#</t>
  </si>
  <si>
    <t>%</t>
  </si>
  <si>
    <t>Population 25 years and over</t>
  </si>
  <si>
    <t>Less than 9th grade</t>
  </si>
  <si>
    <t>9th to 12th grade, no diploma</t>
  </si>
  <si>
    <t>High school graduate (includes equivalency)</t>
  </si>
  <si>
    <t>Some college, no degree</t>
  </si>
  <si>
    <t>Associate's degree</t>
  </si>
  <si>
    <t>Bachelor's degree</t>
  </si>
  <si>
    <t>Graduate or professional degree</t>
  </si>
  <si>
    <t>Percent high school graduate or higher</t>
  </si>
  <si>
    <t>Water Permit</t>
  </si>
  <si>
    <t xml:space="preserve">Air Permit Simple: </t>
  </si>
  <si>
    <t>B. Labor Force Participation, Unemployment and Employment</t>
  </si>
  <si>
    <t>3‐6 months; large/complex: 6‐9 months</t>
  </si>
  <si>
    <t xml:space="preserve">C. NAI Global Commercial Real Estate, http://www.naidirect.com/market_research/html/502510_marketrep.aspx?pageTitle=Market%20Research, </t>
  </si>
  <si>
    <t xml:space="preserve">509‐584
</t>
  </si>
  <si>
    <t xml:space="preserve">     Hockey: Lincoln Stars </t>
  </si>
  <si>
    <t>www.lincolnstars.com</t>
  </si>
  <si>
    <t>Employment (Place of Residence)</t>
  </si>
  <si>
    <t>Nebraska Firm Commercial/Industrial Franchised Rates, Lincoln Rate Area</t>
  </si>
  <si>
    <t xml:space="preserve">     NAIA &amp; NCAA Div. III Varsity Sports</t>
  </si>
  <si>
    <t xml:space="preserve">          Independent‐‐Northern League</t>
  </si>
  <si>
    <t xml:space="preserve">     Baseball: Lincoln Saltdogs </t>
  </si>
  <si>
    <t>230 annually</t>
  </si>
  <si>
    <t>*Contingent upon the timeliness of applicant provision of resubmittals or revisions.</t>
  </si>
  <si>
    <t>*Contingent upon builder/owner completing the necessary steps prior to issuing the permit to occupy.</t>
  </si>
  <si>
    <t xml:space="preserve">Recreation: Golf Courses </t>
  </si>
  <si>
    <t xml:space="preserve">ISDN‐BRI </t>
  </si>
  <si>
    <t>Fiber WANS</t>
  </si>
  <si>
    <t xml:space="preserve">1200 N St., Suite 400 </t>
  </si>
  <si>
    <t>Secondary (cents per kWh)</t>
  </si>
  <si>
    <t>3. Name of Power Pool Membership: Southwest Power Pool (SPP)</t>
  </si>
  <si>
    <t>Population and wastewater service demand are projected at 1.5% annually.</t>
  </si>
  <si>
    <t>Male</t>
  </si>
  <si>
    <t>Agricultural Processing &amp; Biotechnology</t>
  </si>
  <si>
    <t>Dark‐fiber</t>
  </si>
  <si>
    <t>247 route miles of fiber in Lincoln. Usually available within 1/2 mile.</t>
  </si>
  <si>
    <t>Total non‐farm employment (Place of Work)</t>
  </si>
  <si>
    <t xml:space="preserve">    Manufacturing</t>
  </si>
  <si>
    <t>Auto exhaust systems for the original equipment market</t>
  </si>
  <si>
    <t xml:space="preserve">      Trans,Warehousing,Utilities</t>
  </si>
  <si>
    <t xml:space="preserve">    Information</t>
  </si>
  <si>
    <t xml:space="preserve">    Financial Activities</t>
  </si>
  <si>
    <t xml:space="preserve">    Prof &amp; Bus Services</t>
  </si>
  <si>
    <t xml:space="preserve">    Ed &amp; Health Services</t>
  </si>
  <si>
    <t xml:space="preserve">    Leisure &amp; Hospitality</t>
  </si>
  <si>
    <t xml:space="preserve">    Other Services</t>
  </si>
  <si>
    <t xml:space="preserve">    Total Government (Pub Admin)</t>
  </si>
  <si>
    <t xml:space="preserve">      Federal Government</t>
  </si>
  <si>
    <t xml:space="preserve">      State Government</t>
  </si>
  <si>
    <t xml:space="preserve">      Local Government</t>
  </si>
  <si>
    <t>Table 20: Quality of Life</t>
  </si>
  <si>
    <t>Table 1: Demographic Characteristics</t>
  </si>
  <si>
    <t>Mexico, Sweden, Denmark, &amp; Norway (Honorary Consulate)</t>
  </si>
  <si>
    <t>Over‐the‐counter pharmaceuticals</t>
  </si>
  <si>
    <t>Pfizer Inc.</t>
  </si>
  <si>
    <t xml:space="preserve">Years in Office
</t>
  </si>
  <si>
    <t xml:space="preserve">Sworn in May 2007
</t>
  </si>
  <si>
    <t xml:space="preserve">Next Election Date
</t>
  </si>
  <si>
    <t>Industry Title</t>
  </si>
  <si>
    <t>Compound Annual Growth</t>
  </si>
  <si>
    <t>Entertainment: Henry Doorly Zoo Omaha</t>
  </si>
  <si>
    <t>Elevation:  Average</t>
  </si>
  <si>
    <t>29 inches</t>
  </si>
  <si>
    <t>180 days</t>
  </si>
  <si>
    <t>http://www.uniteprivatenetworks.com</t>
  </si>
  <si>
    <t>Transparent LAN Service: 10/10/1000Mbps options</t>
  </si>
  <si>
    <t>Wireless communications equipment</t>
  </si>
  <si>
    <t>Entertainment: Ak‐Sar‐Ben Aquarium Gretna</t>
  </si>
  <si>
    <t>Industrial battery chargers &amp; power mgmt systems</t>
  </si>
  <si>
    <t>Li‐Cor Biosciences</t>
  </si>
  <si>
    <t>Integrated instrument systems for biotechnology</t>
  </si>
  <si>
    <t>Shopping: Outlet Mall Nebraska City</t>
  </si>
  <si>
    <t>Industrial High Load Factor</t>
  </si>
  <si>
    <t xml:space="preserve">42% Load Factor
500 kW &amp; 150,000 kWh
</t>
  </si>
  <si>
    <t>Commercial High Load Factor</t>
  </si>
  <si>
    <t xml:space="preserve">50% Load Factor
100 kW &amp; 36,000 kWh
</t>
  </si>
  <si>
    <t xml:space="preserve">50% Load Factor
280 kW &amp; 100,000 kWh
</t>
  </si>
  <si>
    <t xml:space="preserve">50% Load Factor
500 kW &amp; 180,000 kWh
</t>
  </si>
  <si>
    <t>Source: Lincoln Electric System (LES)</t>
  </si>
  <si>
    <t xml:space="preserve">C. Languages </t>
  </si>
  <si>
    <t>Total</t>
  </si>
  <si>
    <t>Total change</t>
  </si>
  <si>
    <t xml:space="preserve">   Natural increase</t>
  </si>
  <si>
    <t xml:space="preserve">   Net migration</t>
  </si>
  <si>
    <t>Construction</t>
  </si>
  <si>
    <t>Manufacturing</t>
  </si>
  <si>
    <t>Wholesale Trade</t>
  </si>
  <si>
    <t>$35,000 to $49,999</t>
  </si>
  <si>
    <t>$50,000 to $74,999</t>
  </si>
  <si>
    <t xml:space="preserve">Numerous international academic programs, research and outreach centers, and study abroad opportunities at the University of Nebraska‐Lincoln. </t>
  </si>
  <si>
    <t>Link to www.unl.edu.</t>
  </si>
  <si>
    <t>Theresa Street Treatment Plant</t>
  </si>
  <si>
    <t>Northeast Treatment Plant</t>
  </si>
  <si>
    <t>$75,000 to $99,999</t>
  </si>
  <si>
    <t>$100,000 to $149,999</t>
  </si>
  <si>
    <t>Average Daily Demand (mgd)</t>
  </si>
  <si>
    <t>Information submitted herein was received from sources deemed to be reliable. Although we have no reason to doubt the accuracy or</t>
  </si>
  <si>
    <t>completeness of the data, it may be subject to errors or omissions.</t>
  </si>
  <si>
    <t>Less than 10 minutes</t>
  </si>
  <si>
    <t>10 to 14 minutes</t>
  </si>
  <si>
    <t>15 to 19 minutes</t>
  </si>
  <si>
    <t>20 to 24 minutes</t>
  </si>
  <si>
    <t>25 to 29 minutes</t>
  </si>
  <si>
    <t>30 to 34 minutes</t>
  </si>
  <si>
    <t>35 to 44 minutes</t>
  </si>
  <si>
    <t>45 to 59 minutes</t>
  </si>
  <si>
    <t>Percent bachelor's degree or higher</t>
  </si>
  <si>
    <t>Management of Companies and Enterprises</t>
  </si>
  <si>
    <t>Total Labor Force (Annual Average)</t>
  </si>
  <si>
    <t>Unemployment Rate (Annual Average)</t>
  </si>
  <si>
    <t>Administrative &amp; Waste Management Services</t>
  </si>
  <si>
    <t>Educational Services (including state and local gov)</t>
  </si>
  <si>
    <t>Health Care and Social Assistance</t>
  </si>
  <si>
    <t>Arts, Entertainment, and Recreation</t>
  </si>
  <si>
    <t>Accommodation and Food Services</t>
  </si>
  <si>
    <t>60 or more minutes</t>
  </si>
  <si>
    <t>Nebraska Air &amp; Army National Guard</t>
  </si>
  <si>
    <t>Research Speciality</t>
  </si>
  <si>
    <t>Water source: Groundwater from Platte River basin</t>
  </si>
  <si>
    <t xml:space="preserve">          USHL‐‐Tier 1 Junior League</t>
  </si>
  <si>
    <t>3 private and 11 public throughout city</t>
  </si>
  <si>
    <t>D. Telecommunications</t>
  </si>
  <si>
    <t>E. Points of Presence (POPs) of Long Distance Carriers</t>
  </si>
  <si>
    <t>Certificate of Occupancy</t>
  </si>
  <si>
    <t>Within 1 week</t>
  </si>
  <si>
    <t>Fractional DS‐1 Service</t>
  </si>
  <si>
    <t>ATM Service</t>
  </si>
  <si>
    <t>Frame Relay Service</t>
  </si>
  <si>
    <t>DSL</t>
  </si>
  <si>
    <t xml:space="preserve">Average Vacancy Rate </t>
  </si>
  <si>
    <t>Information submitted herein was received from sources deemed to be reliable. Although we have no reason to doubt the accuracy or completeness</t>
  </si>
  <si>
    <t xml:space="preserve">2. Unite Private Networks </t>
  </si>
  <si>
    <t>3. Time Warner Cable</t>
  </si>
  <si>
    <t>Primary (cents per kWh)</t>
  </si>
  <si>
    <t>The City of Lincoln's wastewater collection system currently serves an area of 83 square miles.</t>
  </si>
  <si>
    <t>Agricultural Research Division (ARD)</t>
  </si>
  <si>
    <t>Health care</t>
  </si>
  <si>
    <t>2500‐4999</t>
  </si>
  <si>
    <t>Saint Elizabeth Health Systems</t>
  </si>
  <si>
    <t>http://www.timewarnercable.com/Nebraska</t>
  </si>
  <si>
    <t>Production, transportation, and material moving</t>
  </si>
  <si>
    <t>D. Nonfarm Employment , Total and By Industry</t>
  </si>
  <si>
    <t>45 to 54 years:</t>
  </si>
  <si>
    <t>55 to 64 years:</t>
  </si>
  <si>
    <t>65 to 74 years:</t>
  </si>
  <si>
    <t>75 years and over:</t>
  </si>
  <si>
    <t>By Industry</t>
  </si>
  <si>
    <t xml:space="preserve">  Goods‐Producing</t>
  </si>
  <si>
    <t>Recreational &amp; utility vehicles; industrial robots; light rail cars</t>
  </si>
  <si>
    <t>Cooks Foods</t>
  </si>
  <si>
    <t>Smoked ham &amp; pork products</t>
  </si>
  <si>
    <t>Goodyear/Veyance Technologies Inc.</t>
  </si>
  <si>
    <t>Power transmission products</t>
  </si>
  <si>
    <t>USWA Local 286</t>
  </si>
  <si>
    <t>Lincoln Industries</t>
  </si>
  <si>
    <t>Custom &amp; production plating, metal anodizing &amp; hard coating</t>
  </si>
  <si>
    <t>Novartis Consumer Health Inc.</t>
  </si>
  <si>
    <t>E. Long Term Occupational Projections, Lincoln MSA</t>
  </si>
  <si>
    <t>Soil &amp; water conservation; Improve the productivity, stability of production, sustainability and profitability of crop and livestock production systems in the Great Plains.</t>
  </si>
  <si>
    <t>Food Processing Center</t>
  </si>
  <si>
    <t>Kawasaki Motors Manufacturing Corp.</t>
  </si>
  <si>
    <t>Recreational &amp; utility vehicles; light rail cars</t>
  </si>
  <si>
    <t>Lancaster County</t>
  </si>
  <si>
    <t>Federal Government</t>
  </si>
  <si>
    <t>Bosch Security Systems</t>
  </si>
  <si>
    <t>55 to 59 years</t>
  </si>
  <si>
    <t>60 to 64 years</t>
  </si>
  <si>
    <t>85 years and over</t>
  </si>
  <si>
    <t>Teledyne Isco</t>
  </si>
  <si>
    <t>Duncan Aviation</t>
  </si>
  <si>
    <t>Aviation service; avionics inspection, installation &amp; service</t>
  </si>
  <si>
    <t>Pegler Sysco</t>
  </si>
  <si>
    <t>Wholesale food distribution</t>
  </si>
  <si>
    <t xml:space="preserve">Dining &amp; Entertainment: Historic Haymarket </t>
  </si>
  <si>
    <t>Customer Charge</t>
  </si>
  <si>
    <t>A. Local Firms Owned by Non-US Corporations</t>
  </si>
  <si>
    <t>B. Foreign Institutions</t>
  </si>
  <si>
    <t>C. Electric Power                                                www.les.com</t>
  </si>
  <si>
    <t>B. Natural Gas                                        www.blackhillsenergy.com</t>
  </si>
  <si>
    <t>Effective Date</t>
  </si>
  <si>
    <t>Regulatory Assess.</t>
  </si>
  <si>
    <t>Commercial Low Load Factor</t>
  </si>
  <si>
    <t xml:space="preserve">42% Load Factor
150 kW &amp; 45,000 kWh
</t>
  </si>
  <si>
    <t xml:space="preserve">42% Load Factor
300 kW &amp; 90,000 kWh
</t>
  </si>
  <si>
    <t>Median age (years)</t>
  </si>
  <si>
    <t>% chg</t>
  </si>
  <si>
    <t>2007-2008</t>
  </si>
  <si>
    <t>Retail Trade</t>
  </si>
  <si>
    <t>$10,000 to $14,999</t>
  </si>
  <si>
    <t>Tree‐based buffer technologies</t>
  </si>
  <si>
    <t>Nature Technology</t>
  </si>
  <si>
    <t>DNA vectors for vaccine delivery</t>
  </si>
  <si>
    <t>Pharmaceuticals</t>
  </si>
  <si>
    <t xml:space="preserve"># of Outpatient Clinics
</t>
  </si>
  <si>
    <t xml:space="preserve">90% Load Factor
1,000 kW &amp; 650,000 kWh
</t>
  </si>
  <si>
    <t>Wastewater samplers, water flow measuring equipment</t>
  </si>
  <si>
    <t>Public Sector</t>
  </si>
  <si>
    <t>Nebraska Army &amp; Air National Guard</t>
  </si>
  <si>
    <t>Ameritas Life Insurance Company</t>
  </si>
  <si>
    <t>Lincoln Benefit Life Company, Inc.</t>
  </si>
  <si>
    <t>Allied Insurance</t>
  </si>
  <si>
    <t>Wastewater samplers, water flow measuring equip., liquid chromatography products, pumps</t>
  </si>
  <si>
    <t>$150,000 to $199,999</t>
  </si>
  <si>
    <t>$200,000 or more</t>
  </si>
  <si>
    <t>Median household income ($)</t>
  </si>
  <si>
    <t>Policy administration &amp; business processing services</t>
  </si>
  <si>
    <t>Transportation &amp; Distribution</t>
  </si>
  <si>
    <t>Professional, Scientific, and Technical Services</t>
  </si>
  <si>
    <t>Government</t>
  </si>
  <si>
    <t>University of Nebraska‐Lincoln</t>
  </si>
  <si>
    <t>University</t>
  </si>
  <si>
    <t>Table 3: Leading Employers, Overall and By Selected Sectors</t>
  </si>
  <si>
    <t>Sector</t>
  </si>
  <si>
    <t>Mean travel time to work (minutes)</t>
  </si>
  <si>
    <t>G. Military Presence</t>
  </si>
  <si>
    <t>Centrex</t>
  </si>
  <si>
    <t>Lincoln Public Schools</t>
  </si>
  <si>
    <t>Education</t>
  </si>
  <si>
    <t>5000‐9999</t>
  </si>
  <si>
    <t>None</t>
  </si>
  <si>
    <t>State of Nebraska</t>
  </si>
  <si>
    <t>Total Nonfarm Employment (Place of Work)</t>
  </si>
  <si>
    <t>Lester Electrical Inc.</t>
  </si>
  <si>
    <t>IGENITY brand DNA testing services for dairy and beef producers</t>
  </si>
  <si>
    <t>Engineering Technologies</t>
  </si>
  <si>
    <t>Office and Administrative Support Occupations</t>
  </si>
  <si>
    <t>X</t>
  </si>
  <si>
    <t>Hydraulics</t>
  </si>
  <si>
    <t>Microcomputer Applications</t>
  </si>
  <si>
    <t>Pneumatics</t>
  </si>
  <si>
    <t>Diverse Routing Available</t>
  </si>
  <si>
    <t>Name of Company: Lincoln Electric System (LES); LES is a net exporter of power</t>
  </si>
  <si>
    <t>Multiple Long Distance Service Providers</t>
  </si>
  <si>
    <t>Local Service Providers</t>
  </si>
  <si>
    <t>Lit fiber (1‐10 gig)</t>
  </si>
  <si>
    <t>Metro optical Ethernet (MOE)</t>
  </si>
  <si>
    <t>Internet</t>
  </si>
  <si>
    <t>Mathematics &amp; Statistics</t>
  </si>
  <si>
    <t>Multi‐Interdisciplinary Studies</t>
  </si>
  <si>
    <t>Adobe</t>
  </si>
  <si>
    <t>Physical Sciences</t>
  </si>
  <si>
    <t>Psychology</t>
  </si>
  <si>
    <t>Social Sciences</t>
  </si>
  <si>
    <t>Communication,  Journalism &amp; Related Programs</t>
  </si>
  <si>
    <t>Computer &amp;  Information Science</t>
  </si>
  <si>
    <t>Engineering, incl. Computer Engr</t>
  </si>
  <si>
    <t>Agricultural profitability and value‐added processing of agricultural commodities; bioengineering; bioinformatics and biological modeling; biotechnology and molecular biology; food safety and molecular nutrition; genomics, proteomics and structural biology; meteorology and climatology, and water resources and hydrologic sciences.</t>
  </si>
  <si>
    <t>ARS</t>
  </si>
  <si>
    <t>Goods‐Producing</t>
  </si>
  <si>
    <t>Services‐Providing</t>
  </si>
  <si>
    <t xml:space="preserve">90% Load Factor
150 kW &amp; 97,000 kWh
</t>
  </si>
  <si>
    <t xml:space="preserve">90% Load Factor
500 kW &amp; 325,000 kWh
</t>
  </si>
  <si>
    <t>City of Lincoln</t>
  </si>
  <si>
    <t>Labor Market Population*</t>
  </si>
  <si>
    <t>Under 5 years</t>
  </si>
  <si>
    <t xml:space="preserve">5 to 9 years </t>
  </si>
  <si>
    <t>10 to 14 years</t>
  </si>
  <si>
    <t>15 to 19 years</t>
  </si>
  <si>
    <t>20 to 24 years</t>
  </si>
  <si>
    <t xml:space="preserve">28% Load Factor
500 kW &amp; 100,000 kWh
</t>
  </si>
  <si>
    <t xml:space="preserve">28% Load Factor
1,000 kW &amp; 200,000 kWh
</t>
  </si>
  <si>
    <t xml:space="preserve">       International</t>
  </si>
  <si>
    <t xml:space="preserve">       Internal</t>
  </si>
  <si>
    <t>Total households</t>
  </si>
  <si>
    <t>Less than $10,000</t>
  </si>
  <si>
    <t>A leading research facility for ellipsometry and process diagnostics.</t>
  </si>
  <si>
    <t>Transportation &amp; Materials Moving</t>
  </si>
  <si>
    <t>Total Certificates</t>
  </si>
  <si>
    <t>Type: Private for‐profit; Associate's &amp; Bachelor's Degrees, Certification Programs</t>
  </si>
  <si>
    <t>Median wage</t>
  </si>
  <si>
    <t>Chief Executives</t>
  </si>
  <si>
    <t>402-474-5820</t>
  </si>
  <si>
    <t>Home School</t>
  </si>
  <si>
    <t>Nebraska Christian Home Educators Assoc.</t>
  </si>
  <si>
    <t>402-423-9476</t>
  </si>
  <si>
    <t>http://www.nchea.net</t>
  </si>
  <si>
    <t>Computer and Information Sciences and Support Svcs</t>
  </si>
  <si>
    <t>Survey research &amp; quantitative methods including public opinion, consumer and employee satisfaction, and data utilization in the workplace.</t>
  </si>
  <si>
    <t>Fairfield Research Inc.</t>
  </si>
  <si>
    <t>Market Research ‐ Interactive Media</t>
  </si>
  <si>
    <t>Information submitted herein was received from sources deemed to be reliable. Although we have no reason to doubt the accuracy or completeness of the data, it may be subject to errors or omissions.</t>
  </si>
  <si>
    <t>Company</t>
  </si>
  <si>
    <t>Product/Service</t>
  </si>
  <si>
    <t>NAICS</t>
  </si>
  <si>
    <t>Employment</t>
  </si>
  <si>
    <t>Union Affiliation</t>
  </si>
  <si>
    <t>Union%/#</t>
  </si>
  <si>
    <t>University of Nebraska Technology Park</t>
  </si>
  <si>
    <t>Construction Trades</t>
  </si>
  <si>
    <t>Engineering Technologies/Technicians</t>
  </si>
  <si>
    <t>Family and Consumer Sciences/Human Sciences</t>
  </si>
  <si>
    <t>Health Professions and Related Clinical Sciences</t>
  </si>
  <si>
    <t>Mechanic and Repair Technologies/Technicians</t>
  </si>
  <si>
    <t>Other Services (except Government)</t>
  </si>
  <si>
    <t>Remote sensing, geographic information systems, global positioning systems. http://www.calmit.unl.edu/calmit/</t>
  </si>
  <si>
    <t>Science Technologies/Technicians</t>
  </si>
  <si>
    <t>Ameritas Life Insurance Corp.</t>
  </si>
  <si>
    <t>Insurance</t>
  </si>
  <si>
    <t>1000‐2499</t>
  </si>
  <si>
    <t>BNSF Railway</t>
  </si>
  <si>
    <t>Transportation</t>
  </si>
  <si>
    <t>BLE, UTU, UTU/Y, BMWE, BRS</t>
  </si>
  <si>
    <t>Duncan Aviation, Inc.</t>
  </si>
  <si>
    <t>General aviation service &amp; sales</t>
  </si>
  <si>
    <t>Female</t>
  </si>
  <si>
    <t>Heat recovery steam generators</t>
  </si>
  <si>
    <t>Hughes Brothers Inc.</t>
  </si>
  <si>
    <t>Wood, metal &amp; fiberglass products, including fiberglass rebar</t>
  </si>
  <si>
    <t>Sales and Related Occupations</t>
  </si>
  <si>
    <t>Computer Service Technician</t>
  </si>
  <si>
    <t xml:space="preserve">Electrical </t>
  </si>
  <si>
    <t>Minimum Weekly Benefit</t>
  </si>
  <si>
    <t>Electronics  Service Technician</t>
  </si>
  <si>
    <t>Programmable Logic Controllers</t>
  </si>
  <si>
    <t>Parks, Recreation, Leisure &amp; Fitness Studies</t>
  </si>
  <si>
    <t>Public Administration  &amp; Social Service Professions</t>
  </si>
  <si>
    <t>Doane College (Crete &amp; Lincoln Campuses)</t>
  </si>
  <si>
    <t>Type: Private not‐for‐profit; Master’s College/University II; Bachelor's and Master's Degrees</t>
  </si>
  <si>
    <t>Communication,  Journalism &amp; Related</t>
  </si>
  <si>
    <t>Graduate</t>
  </si>
  <si>
    <t>Visual &amp; Performing Arts</t>
  </si>
  <si>
    <t>Total Bachelors Degrees Awarded</t>
  </si>
  <si>
    <t>Nebraska Wesleyan University</t>
  </si>
  <si>
    <t>Type: Private not‐for‐profit, Baccalaureate‐‐Liberal Arts ; Bachelor's and Master's Degrees</t>
  </si>
  <si>
    <t>Bachelor's Degrees: Selected Fields</t>
  </si>
  <si>
    <t>Program</t>
  </si>
  <si>
    <t>Certificate</t>
  </si>
  <si>
    <t>Diploma</t>
  </si>
  <si>
    <t>Electronic circuit breakers</t>
  </si>
  <si>
    <t>IBEW</t>
  </si>
  <si>
    <t>National Agroforestry Center</t>
  </si>
  <si>
    <t>Non‐Profit</t>
  </si>
  <si>
    <t>English Language &amp; Literature/Letters</t>
  </si>
  <si>
    <t>Family &amp; Consumer Sciences</t>
  </si>
  <si>
    <t>Foreign Languages, Literatures &amp; Linguistics</t>
  </si>
  <si>
    <t>Natural Resources &amp; Conservation</t>
  </si>
  <si>
    <t>Parks, Recreation &amp; Leisure</t>
  </si>
  <si>
    <t>Philosophy &amp; Religious Studies</t>
  </si>
  <si>
    <t>MBA Poultry</t>
  </si>
  <si>
    <t>Veterinary pharmaceuticals &amp; biologicals</t>
  </si>
  <si>
    <t>Tenneco Automotive</t>
  </si>
  <si>
    <t>Name of Center</t>
  </si>
  <si>
    <t>Affiliation</t>
  </si>
  <si>
    <t>Customer Support Centers and Software Development</t>
  </si>
  <si>
    <t>Agriculture, Forestry, and Fishing</t>
  </si>
  <si>
    <t>Mining</t>
  </si>
  <si>
    <t>Utilities</t>
  </si>
  <si>
    <t>A. Total Population</t>
  </si>
  <si>
    <t>Lincoln MSA</t>
  </si>
  <si>
    <t>Plant biology research including plant‐microbe interactions, plant signaling &amp; organellar biology, abiotic and biotic stress responses, and genomics/proteomics.</t>
  </si>
  <si>
    <t>Rieke Metals</t>
  </si>
  <si>
    <t>Liberal Arts &amp; Sciences</t>
  </si>
  <si>
    <t>Groundwater systems, supply; and quality.</t>
  </si>
  <si>
    <t>Pfizer Global Manufacturing, Inc.</t>
  </si>
  <si>
    <t>Veterinary pharamaceuticals</t>
  </si>
  <si>
    <t>Real Estate and Rental and Leasing</t>
  </si>
  <si>
    <t>Communication,  journalism, and related programs</t>
  </si>
  <si>
    <t>Theology and religious vocations</t>
  </si>
  <si>
    <t>Visual and performing arts</t>
  </si>
  <si>
    <t>Christian</t>
  </si>
  <si>
    <t>402-488-8888</t>
  </si>
  <si>
    <t>Parkview Christian School</t>
  </si>
  <si>
    <t>6-12</t>
  </si>
  <si>
    <t>402-467-5404</t>
  </si>
  <si>
    <t>402 483-7774</t>
  </si>
  <si>
    <t>Information submitted herein was received from sources deemed to be reliable. Although we have no reason to doubt the accuracy or completeness of the data,</t>
  </si>
  <si>
    <t>Legal Professions and Studies</t>
  </si>
  <si>
    <t>*Formerly Hamilton College</t>
  </si>
  <si>
    <t>Total Bachelor's Degrees</t>
  </si>
  <si>
    <t>Table 7: Vocational/Technical Center Resources, Excluding Community Colleges</t>
  </si>
  <si>
    <t>Laboratory services &amp; reagents for veterinary vaccine researchers; mfg vaccines</t>
  </si>
  <si>
    <t>University of Nebraska-Lincoln</t>
  </si>
  <si>
    <t>Kenexa</t>
  </si>
  <si>
    <t>Performance measurement; HR consulting</t>
  </si>
  <si>
    <t>National Research Corp.</t>
  </si>
  <si>
    <t>Business, Management, Marketing, &amp; Related Support Svcs</t>
  </si>
  <si>
    <t>All Sectors</t>
  </si>
  <si>
    <t>Liberal Arts &amp; Sciences, General Studies &amp; Humanities</t>
  </si>
  <si>
    <t>Total Associate's Degrees</t>
  </si>
  <si>
    <t>Certificates, Total &amp; Major Fields</t>
  </si>
  <si>
    <t>Associate's Degrees</t>
  </si>
  <si>
    <t>16 to 19 years:</t>
  </si>
  <si>
    <t>20 to 24 years:</t>
  </si>
  <si>
    <t>25 to 44 years:</t>
  </si>
  <si>
    <t>Public Opinion &amp; Market Research</t>
  </si>
  <si>
    <t>NAPE AFSCME/SLEBC/SCATA</t>
  </si>
  <si>
    <t>University of Nebraska</t>
  </si>
  <si>
    <t>BryanLGH Medical Center</t>
  </si>
  <si>
    <t>University Foundation</t>
  </si>
  <si>
    <t>Jeffrey S. Raikes School of Computer Science &amp; Management (formerly JD Edwards Honors Program)</t>
  </si>
  <si>
    <t>An innovative integration of computer science and management education, including a 2‐year applied software design studio.</t>
  </si>
  <si>
    <t>Electronic Technology</t>
  </si>
  <si>
    <t>Industrial Technology</t>
  </si>
  <si>
    <t>Nebraska Workforce Development, Worker Training Program</t>
  </si>
  <si>
    <t>Service occupations</t>
  </si>
  <si>
    <t>Sales and office occupations</t>
  </si>
  <si>
    <t>Electronic components &amp; systems</t>
  </si>
  <si>
    <t>500‐999</t>
  </si>
  <si>
    <t>Kawasaki Motors Manufacturing USA</t>
  </si>
  <si>
    <t xml:space="preserve">Instrumental systems for biotechnology, plant biology and environmental research.
</t>
  </si>
  <si>
    <t>250‐499</t>
  </si>
  <si>
    <t>Energy Recovery International</t>
  </si>
  <si>
    <t>Life, Physical, and Social Science Occupations</t>
  </si>
  <si>
    <t>Cashiers</t>
  </si>
  <si>
    <t>Business and Financial Operations Occupations</t>
  </si>
  <si>
    <t>Information submitted herein was received from deemed to be reliable. Although we have no reason to doubt the accuracy or completeness of the data, it may be subject to errors or emissions.</t>
  </si>
  <si>
    <t>Maximum Weekly Benefit</t>
  </si>
  <si>
    <t>Maximum Benefit Entitlement Period:</t>
  </si>
  <si>
    <t>26 weeks</t>
  </si>
  <si>
    <t>B. Workers' Compensation, Benefits Profile, Nebraska</t>
  </si>
  <si>
    <t>Covered Workers (000)</t>
  </si>
  <si>
    <t>Spending per Student</t>
  </si>
  <si>
    <t>Regular Instructional</t>
  </si>
  <si>
    <t>Reading</t>
  </si>
  <si>
    <t>2004-2005</t>
  </si>
  <si>
    <t>Technology Park</t>
  </si>
  <si>
    <t>Full‐service electronics testing facility.</t>
  </si>
  <si>
    <t>Concordia University (Seward)</t>
  </si>
  <si>
    <t>Crete Carrier Corporation</t>
  </si>
  <si>
    <t>Associate</t>
  </si>
  <si>
    <t>Seminars</t>
  </si>
  <si>
    <t>Air‐chilled poultry products</t>
  </si>
  <si>
    <t>Square D Company</t>
  </si>
  <si>
    <t>Organic metals and conductive polymers; pharmaceutical research reagents</t>
  </si>
  <si>
    <t>Teledyne ISCO, Inc.</t>
  </si>
  <si>
    <t>Biological and Biomedical Sciences</t>
  </si>
  <si>
    <t>Health Professions &amp; Related</t>
  </si>
  <si>
    <t>Health Professions &amp; Related Clinical Sciences</t>
  </si>
  <si>
    <t>History</t>
  </si>
  <si>
    <t>Table 4: Research Base</t>
  </si>
  <si>
    <t>Assurity Life Insurance Company</t>
  </si>
  <si>
    <t>Electro‐magnetic and optical technology research for government and private sector organizations.</t>
  </si>
  <si>
    <t>Research &amp; development of antennas &amp; wireless power products</t>
  </si>
  <si>
    <t>Table 10: Employment and Average Salary By Selected Occupation</t>
  </si>
  <si>
    <t>Exper. wage</t>
  </si>
  <si>
    <t>Total Enrollment (Spring 2010)</t>
  </si>
  <si>
    <t>*3 campuses: Lincoln, Beatrice, Milford</t>
  </si>
  <si>
    <t>Agriculture, Agriculture Operations &amp; Related Sciences</t>
  </si>
  <si>
    <t>Full-Time</t>
  </si>
  <si>
    <t>Business, Management, Marketing</t>
  </si>
  <si>
    <t>Part-Time</t>
  </si>
  <si>
    <t>Computer &amp; Information Sciences</t>
  </si>
  <si>
    <t>402-786-3625</t>
  </si>
  <si>
    <t xml:space="preserve">Topeka, KS
</t>
  </si>
  <si>
    <t xml:space="preserve">Des Moines, IA
</t>
  </si>
  <si>
    <t>http://www.namartyrs.org/School/school.htm</t>
  </si>
  <si>
    <t>402-476-1783</t>
  </si>
  <si>
    <t>St. John's Elementary School</t>
  </si>
  <si>
    <t>402-486-1860</t>
  </si>
  <si>
    <t>402-489-0341</t>
  </si>
  <si>
    <t>402-476-3987</t>
  </si>
  <si>
    <t>402-466-3710</t>
  </si>
  <si>
    <t>St. Peter's Catholic School</t>
  </si>
  <si>
    <t>402-421-6299</t>
  </si>
  <si>
    <t>Lutheran</t>
  </si>
  <si>
    <t>Type: Public Doctoral/Research University‐‐Extensive ; Bachelor's, Master's, PhD and First Professional Degrees</t>
  </si>
  <si>
    <t>Bachelor's Degrees Awarded</t>
  </si>
  <si>
    <t>2005‐06</t>
  </si>
  <si>
    <t>2006‐07</t>
  </si>
  <si>
    <t>2007‐08</t>
  </si>
  <si>
    <t>it may be subject to errors or omissions.</t>
  </si>
  <si>
    <t>DNA‐based diagnostic products &amp; services</t>
  </si>
  <si>
    <t>Architecture and Related Services</t>
  </si>
  <si>
    <t>Agriculture, Agriculture Oper &amp; Related Sciences</t>
  </si>
  <si>
    <t>Undergraduate</t>
  </si>
  <si>
    <t>Industrial Service Technician</t>
  </si>
  <si>
    <t>Mechanical Power Trains</t>
  </si>
  <si>
    <t>Madonna Rehabilitation Hospital</t>
  </si>
  <si>
    <t>State Farm Insurance</t>
  </si>
  <si>
    <t>Healthcare ‐ performance measurement</t>
  </si>
  <si>
    <t>Service Research Corporation</t>
  </si>
  <si>
    <t>Market research; HR consulting; software design</t>
  </si>
  <si>
    <t>Market research, product costing, ingredient sourcing, market testing, and business venture development for the food industry.</t>
  </si>
  <si>
    <t>Benchmark Biolabs</t>
  </si>
  <si>
    <t>Corporate</t>
  </si>
  <si>
    <t>Drug development &amp; discovery solutions ‐ ligand binding services</t>
  </si>
  <si>
    <t>Merial</t>
  </si>
  <si>
    <t xml:space="preserve">      Undergraduate,  full‐time</t>
  </si>
  <si>
    <t>State</t>
  </si>
  <si>
    <t xml:space="preserve">Semi </t>
  </si>
  <si>
    <t>Finalists</t>
  </si>
  <si>
    <t>Area, Ethnic, Cultural, &amp; Gender Studies</t>
  </si>
  <si>
    <t>Graduate, Professional</t>
  </si>
  <si>
    <t>Biological &amp; Biomedical Sciences</t>
  </si>
  <si>
    <t>Business, Management,  Marketing</t>
  </si>
  <si>
    <t>Microcomputer Programming</t>
  </si>
  <si>
    <t>Computer Science</t>
  </si>
  <si>
    <t>B. Lincoln Union Membership, Coverage, Density &amp; Employment</t>
  </si>
  <si>
    <t>Management, professional, and related</t>
  </si>
  <si>
    <t>Table 11: Nebraska Worker's Compensation &amp; Unemployment Insurance</t>
  </si>
  <si>
    <t>New Horizons Computer Learning Center</t>
  </si>
  <si>
    <t>Microsoft</t>
  </si>
  <si>
    <t>Miscellaneous</t>
  </si>
  <si>
    <t xml:space="preserve">5229 Boeing Court, Omaha, Nebraska 68110
</t>
  </si>
  <si>
    <t xml:space="preserve">Fed‐Ex
</t>
  </si>
  <si>
    <t xml:space="preserve">Latest Pick‐Up Time
</t>
  </si>
  <si>
    <t>Nebraska Institute of Technology</t>
  </si>
  <si>
    <t xml:space="preserve">Earliest Delivery
</t>
  </si>
  <si>
    <t xml:space="preserve">Before 8:30 AM
</t>
  </si>
  <si>
    <t>Covered Wages ($mil)</t>
  </si>
  <si>
    <t>Research in magnetic materials at the nanoscale that has applications in advanced speciality electronics.</t>
  </si>
  <si>
    <t>Benefits ($000)</t>
  </si>
  <si>
    <t>Benefits Per $100 of Covered Wages</t>
  </si>
  <si>
    <t>Tax rate applies to the taxable wage base.</t>
  </si>
  <si>
    <t>New employers pay at the assigned rate for at</t>
  </si>
  <si>
    <t>least two calendar years. After that, an employer</t>
  </si>
  <si>
    <t>rate based upon the employer’s experience with</t>
  </si>
  <si>
    <t>Lincoln Southwest (opened 2002)</t>
  </si>
  <si>
    <t>Lincoln North Star (opened 2003)</t>
  </si>
  <si>
    <t>% of High School Seniors attending college</t>
  </si>
  <si>
    <t>Mandatory Competency Testing for Graduation</t>
  </si>
  <si>
    <t>5. Specialized Programs</t>
  </si>
  <si>
    <t>Focus Programs</t>
  </si>
  <si>
    <t>Agriculture &amp; Natural Resources, Consumer and family economics, community and economic development, 4‐H/youth development</t>
  </si>
  <si>
    <t>Spectroscopic ellipsometry</t>
  </si>
  <si>
    <t>Laird Technologies</t>
  </si>
  <si>
    <t>Southeast Community College System*</t>
  </si>
  <si>
    <t>Type: Public, 2‐year, Associate's Degrees, Certification Programs</t>
  </si>
  <si>
    <t>Associate's Degrees, Total &amp; Selected Fields</t>
  </si>
  <si>
    <t>Enrollment</t>
  </si>
  <si>
    <t>Contact</t>
  </si>
  <si>
    <t>Total Enrollment (excluding PK)</t>
  </si>
  <si>
    <t>Preschool enrollment</t>
  </si>
  <si>
    <t xml:space="preserve">Phone number </t>
  </si>
  <si>
    <t>Website</t>
  </si>
  <si>
    <t xml:space="preserve"> Table 12: Labor Management Relations</t>
  </si>
  <si>
    <t>A. State of Nebraska</t>
  </si>
  <si>
    <t xml:space="preserve"> Members</t>
  </si>
  <si>
    <t>Covered</t>
  </si>
  <si>
    <t>% Mem</t>
  </si>
  <si>
    <t>% Cov</t>
  </si>
  <si>
    <t xml:space="preserve">Total </t>
  </si>
  <si>
    <t>Union College</t>
  </si>
  <si>
    <t>Table 6: Higher Education Resources - Community &amp; Associates Colleges</t>
  </si>
  <si>
    <t>http://www.piusx.net/Pages/default.aspx</t>
  </si>
  <si>
    <t>402-476-6202</t>
  </si>
  <si>
    <t>http://www.lincolnne.com/nonprofit/crc/school1.htm</t>
  </si>
  <si>
    <t xml:space="preserve">Kansas City, MO
</t>
  </si>
  <si>
    <t xml:space="preserve">Sioux Falls, SD
</t>
  </si>
  <si>
    <t>School</t>
  </si>
  <si>
    <t>Grade range</t>
  </si>
  <si>
    <t>402-476-7373</t>
  </si>
  <si>
    <t>402-477-3358</t>
  </si>
  <si>
    <t xml:space="preserve">St. Louis, MO
</t>
  </si>
  <si>
    <t xml:space="preserve">US 2, US 77
</t>
  </si>
  <si>
    <t xml:space="preserve">Improved Two Lane
</t>
  </si>
  <si>
    <t xml:space="preserve">US 6, US 34
</t>
  </si>
  <si>
    <t xml:space="preserve">Omaha, NE
</t>
  </si>
  <si>
    <t>There is no Property tax on business inventories in Lincoln</t>
  </si>
  <si>
    <t xml:space="preserve">1. Local Tax Rate/$100 of Valuation
</t>
  </si>
  <si>
    <t xml:space="preserve">Lancaster County
</t>
  </si>
  <si>
    <t xml:space="preserve">Public Building Commission
</t>
  </si>
  <si>
    <t xml:space="preserve">City of Lincoln
</t>
  </si>
  <si>
    <t xml:space="preserve">Lincoln Public School
</t>
  </si>
  <si>
    <t xml:space="preserve">ESU #18
</t>
  </si>
  <si>
    <r>
      <t>Existing Home Sales</t>
    </r>
    <r>
      <rPr>
        <sz val="8"/>
        <rFont val="Calibri"/>
        <family val="2"/>
        <scheme val="minor"/>
      </rPr>
      <t xml:space="preserve">
</t>
    </r>
  </si>
  <si>
    <t xml:space="preserve">Number of Sales
</t>
  </si>
  <si>
    <t xml:space="preserve">Shortline or National
</t>
  </si>
  <si>
    <t xml:space="preserve">National
</t>
  </si>
  <si>
    <t xml:space="preserve">Nearest Switching Yard (miles)
</t>
  </si>
  <si>
    <t xml:space="preserve">Lincoln, NE
</t>
  </si>
  <si>
    <t xml:space="preserve">Railroad Trans. Safety District
</t>
  </si>
  <si>
    <t xml:space="preserve">Southeast Community College
</t>
  </si>
  <si>
    <t xml:space="preserve">Lincoln Municipal Airport
</t>
  </si>
  <si>
    <t xml:space="preserve">Eppley Airfield
</t>
  </si>
  <si>
    <t xml:space="preserve">Hub Status
</t>
  </si>
  <si>
    <t xml:space="preserve">Non‐hub
</t>
  </si>
  <si>
    <t>Table 9: Establishments, Employment&amp; Avg. Annual Salary by Industry</t>
  </si>
  <si>
    <t>Estab.</t>
  </si>
  <si>
    <t>Avg Emp</t>
  </si>
  <si>
    <t>Avg Weekly</t>
  </si>
  <si>
    <t>Avg Annual</t>
  </si>
  <si>
    <t>Total Wages</t>
  </si>
  <si>
    <t xml:space="preserve">Leisure &amp; Hospitality
</t>
  </si>
  <si>
    <t xml:space="preserve">Other Services
</t>
  </si>
  <si>
    <t xml:space="preserve">Passenger
</t>
  </si>
  <si>
    <t xml:space="preserve">Twenty‐two jet service air carriers
</t>
  </si>
  <si>
    <t xml:space="preserve">Charter
</t>
  </si>
  <si>
    <t>Information  Management Systems</t>
  </si>
  <si>
    <t>US Government</t>
  </si>
  <si>
    <t>Molex Inc.</t>
  </si>
  <si>
    <t>1. School District Profile: Lincoln Public Schools</t>
  </si>
  <si>
    <t xml:space="preserve">White/Other </t>
  </si>
  <si>
    <t>Asian</t>
  </si>
  <si>
    <t>Total Minority</t>
  </si>
  <si>
    <t>Transportation and Material Moving Occupations</t>
  </si>
  <si>
    <t>2005-2006</t>
  </si>
  <si>
    <t>3. ACT Average Scores</t>
  </si>
  <si>
    <t>All Students</t>
  </si>
  <si>
    <t>Years</t>
  </si>
  <si>
    <t>LPS</t>
  </si>
  <si>
    <t>National</t>
  </si>
  <si>
    <t xml:space="preserve">Minneapolis
</t>
  </si>
  <si>
    <t xml:space="preserve">     Lincoln Public Schools; Career and Technical Education Department; Andringa, Carol</t>
  </si>
  <si>
    <t>Lincoln East</t>
  </si>
  <si>
    <t>Lincoln High</t>
  </si>
  <si>
    <t>Lincoln Northeast</t>
  </si>
  <si>
    <t>Lincoln Southeast</t>
  </si>
  <si>
    <t>Installation, Maintenance, and Repair Occupations</t>
  </si>
  <si>
    <t>Production Occupations</t>
  </si>
  <si>
    <t>Architecture and Engineering Occupations</t>
  </si>
  <si>
    <t>Priv. Construction</t>
  </si>
  <si>
    <t>Priv.Manucfaturing</t>
  </si>
  <si>
    <t xml:space="preserve">Site/Location
</t>
  </si>
  <si>
    <t xml:space="preserve">Lincoln, NE Airpark West &amp; North
</t>
  </si>
  <si>
    <t xml:space="preserve"># of Acres
</t>
  </si>
  <si>
    <t xml:space="preserve">Operator
</t>
  </si>
  <si>
    <t xml:space="preserve">Lincoln Chamber of Commerce
</t>
  </si>
  <si>
    <t xml:space="preserve">Subzone Tenant
</t>
  </si>
  <si>
    <t>A. Workers' Compensation Minimum &amp; Maximum Benefits, Nebraska</t>
  </si>
  <si>
    <t xml:space="preserve">24 hours; most carriers run 6am ‐ 11pm
</t>
  </si>
  <si>
    <t xml:space="preserve">Nearest Port
</t>
  </si>
  <si>
    <t>J. Federal Express, United Parcel Service, US Postal Service</t>
  </si>
  <si>
    <t xml:space="preserve">Nebraska City, NE (45 miles); Omaha, NE (50 miles)
</t>
  </si>
  <si>
    <t xml:space="preserve">River, Lake or Ocean
</t>
  </si>
  <si>
    <t xml:space="preserve">Missouri River
</t>
  </si>
  <si>
    <t xml:space="preserve">Designation
</t>
  </si>
  <si>
    <t xml:space="preserve">Next Day Delivery Guarantee
</t>
  </si>
  <si>
    <t xml:space="preserve">Saturday Delivery
</t>
  </si>
  <si>
    <t xml:space="preserve">Last Ground Drop‐off
</t>
  </si>
  <si>
    <t xml:space="preserve">UPS
</t>
  </si>
  <si>
    <t xml:space="preserve">6:00:00 PM M‐F' 1:00 Sat.
</t>
  </si>
  <si>
    <t xml:space="preserve">8:30 PM
</t>
  </si>
  <si>
    <t xml:space="preserve">By 9:30 or noon
</t>
  </si>
  <si>
    <t>Tax Rate and Tax Base</t>
  </si>
  <si>
    <t>Table 7</t>
  </si>
  <si>
    <t>Vocational/Technical Center Resources, Excluding Community Colleges</t>
  </si>
  <si>
    <t>Table 8</t>
  </si>
  <si>
    <t>18 mo.-14 yr. olds</t>
  </si>
  <si>
    <t>18 mo.-6 yr. olds</t>
  </si>
  <si>
    <t>9-19 yr. olds</t>
  </si>
  <si>
    <t>will be eligible to have the account experience</t>
  </si>
  <si>
    <t>rated. The rate can go up or down from the initial</t>
  </si>
  <si>
    <t xml:space="preserve">Overnight express window closes at 6 PM
</t>
  </si>
  <si>
    <t xml:space="preserve">Before Noon
</t>
  </si>
  <si>
    <t xml:space="preserve">Next Day Delivery (specify States)
</t>
  </si>
  <si>
    <t>Conducts research &amp; educational activities aimed at improving the design and operation of transportation facilities.</t>
  </si>
  <si>
    <t>Career and technical educational department programs</t>
  </si>
  <si>
    <t>Tech Prep Programs: All LPS high schools offer classes in CAD, Business Mgt., etc. for college credit</t>
  </si>
  <si>
    <t>Occupational Clusters or Career Pathways: Lincoln North Star</t>
  </si>
  <si>
    <t>B. Parochial &amp; Private Schools</t>
  </si>
  <si>
    <t xml:space="preserve">1. Rates
</t>
  </si>
  <si>
    <t xml:space="preserve">State
</t>
  </si>
  <si>
    <t xml:space="preserve">Local
</t>
  </si>
  <si>
    <t>the unemployment insurance program.</t>
  </si>
  <si>
    <t>Taxable wage base (effec. 2008)</t>
  </si>
  <si>
    <t xml:space="preserve">Local Occupational Tax
</t>
  </si>
  <si>
    <t>Adventist</t>
  </si>
  <si>
    <t>—</t>
  </si>
  <si>
    <t>402‐483‐1181</t>
  </si>
  <si>
    <t>Catholic</t>
  </si>
  <si>
    <t>Information Technology Focus Program: Students attend school for regular classes and go off site for tech programs.</t>
  </si>
  <si>
    <t>402-488-0931</t>
  </si>
  <si>
    <t xml:space="preserve">Microwave or Hardwire </t>
  </si>
  <si>
    <t>Fiber‐SONET</t>
  </si>
  <si>
    <t>402-489-9621</t>
  </si>
  <si>
    <t>Science Focus Program: All classes, all day held at the Lincoln Zoo.</t>
  </si>
  <si>
    <t xml:space="preserve">Arts &amp; Humanities Focus Program </t>
  </si>
  <si>
    <t xml:space="preserve">Wichita, KS
</t>
  </si>
  <si>
    <t xml:space="preserve">Minneapolis, MN
</t>
  </si>
  <si>
    <t xml:space="preserve">Oklahoma City, OK
</t>
  </si>
  <si>
    <r>
      <t xml:space="preserve">F. Recreational and Cultural Amenities      </t>
    </r>
    <r>
      <rPr>
        <b/>
        <sz val="9"/>
        <color theme="0"/>
        <rFont val="Calibri"/>
        <family val="2"/>
        <scheme val="minor"/>
      </rPr>
      <t>See www.lincoln.org for detailed information</t>
    </r>
  </si>
  <si>
    <t>9. Dual primary rate = $2.05 per kw of dual primary demand per billing period</t>
  </si>
  <si>
    <t xml:space="preserve">Lancaster Co Correctional Facility JPA‐County
</t>
  </si>
  <si>
    <t xml:space="preserve">Lancaster Co Correctional Facility JPA‐Lincoln
</t>
  </si>
  <si>
    <t xml:space="preserve">Consolidated Rate
</t>
  </si>
  <si>
    <t xml:space="preserve">2. Local Property Tax
</t>
  </si>
  <si>
    <t xml:space="preserve">Non Production Machinery &amp; Equipment
</t>
  </si>
  <si>
    <t># of Language Translation Firms in the Area</t>
  </si>
  <si>
    <t xml:space="preserve">Average Sale Price
</t>
  </si>
  <si>
    <t xml:space="preserve">Median Sale Price
</t>
  </si>
  <si>
    <t xml:space="preserve">Lower Platte South NRD
</t>
  </si>
  <si>
    <t xml:space="preserve">An estimated 1,000 or more trucking firms operate equipment within a 100 radius of the Lincoln area.
</t>
  </si>
  <si>
    <t xml:space="preserve">Distance from the Community in Miles
</t>
  </si>
  <si>
    <t xml:space="preserve">4 miles NW of Downtown Lincoln
</t>
  </si>
  <si>
    <t xml:space="preserve">50 miles NE of Downtown Lincoln
</t>
  </si>
  <si>
    <t xml:space="preserve"># of Runways
</t>
  </si>
  <si>
    <t xml:space="preserve">Runway Lengths (feet)
</t>
  </si>
  <si>
    <t xml:space="preserve">Freeport Legislation
</t>
  </si>
  <si>
    <t xml:space="preserve">Applicable to Warehousing
</t>
  </si>
  <si>
    <t xml:space="preserve">Applicable to Manufacturing
</t>
  </si>
  <si>
    <t xml:space="preserve">Goods Stored in a Public Warehouse
</t>
  </si>
  <si>
    <t xml:space="preserve">Duncan Aviation; Silverhawk Aviation
</t>
  </si>
  <si>
    <t>Information  Systems Technology</t>
  </si>
  <si>
    <t>Table 8: Elementary &amp; Secondary Education</t>
  </si>
  <si>
    <t>A. Public Schools</t>
  </si>
  <si>
    <t>2006-2007</t>
  </si>
  <si>
    <t>2008-2009</t>
  </si>
  <si>
    <t>Mathematics</t>
  </si>
  <si>
    <t>Good Shepherd Lutheran School</t>
  </si>
  <si>
    <t>402-423-7677</t>
  </si>
  <si>
    <t>402-489-3024</t>
  </si>
  <si>
    <t>Children's Circle Montessori</t>
  </si>
  <si>
    <t>402-489-0872</t>
  </si>
  <si>
    <t xml:space="preserve">Denver
</t>
  </si>
  <si>
    <t>Information submitted herein was received from sources deemed to be  reliable. Although we have no reason to doubt the accuracy or completeness of  the data, it may be subject to errors or omissions.</t>
  </si>
  <si>
    <t xml:space="preserve">Non‐stop cities
</t>
  </si>
  <si>
    <t xml:space="preserve">Non‐Stop Cities
</t>
  </si>
  <si>
    <t xml:space="preserve">Arrivals/Departures
</t>
  </si>
  <si>
    <t xml:space="preserve">Chicago
</t>
  </si>
  <si>
    <t>Detailed Economic and Demographic Tables</t>
  </si>
  <si>
    <t>Trinity Kindergarten Program</t>
  </si>
  <si>
    <t>402-475-9731</t>
  </si>
  <si>
    <t>402-466-1800</t>
  </si>
  <si>
    <t>Prairie Hill Learning Center (Roca, NE)</t>
  </si>
  <si>
    <t>402-438-6668</t>
  </si>
  <si>
    <t xml:space="preserve">Location/City
</t>
  </si>
  <si>
    <t>For Injury Occuring in:</t>
  </si>
  <si>
    <t xml:space="preserve">General Purpose
</t>
  </si>
  <si>
    <t xml:space="preserve">Number
</t>
  </si>
  <si>
    <t xml:space="preserve">Runway Lengths
</t>
  </si>
  <si>
    <t xml:space="preserve">Full Instrument Landing Capabilities
</t>
  </si>
  <si>
    <t xml:space="preserve">http://www.eppleyairfield.com/fids/default.htm
</t>
  </si>
  <si>
    <t xml:space="preserve">United States Customs Nebraska Port of Entry
</t>
  </si>
  <si>
    <t xml:space="preserve">Site Location
</t>
  </si>
  <si>
    <t>Current Flight Schedule</t>
  </si>
  <si>
    <t>www.lincolnairport.com</t>
  </si>
  <si>
    <r>
      <t>J. Overnight Express Service Availability</t>
    </r>
    <r>
      <rPr>
        <b/>
        <sz val="11"/>
        <color indexed="8"/>
        <rFont val="Calibri"/>
        <family val="2"/>
        <scheme val="minor"/>
      </rPr>
      <t xml:space="preserve">
</t>
    </r>
  </si>
  <si>
    <t>(Developed in Accordance with IEDC Recommendations)</t>
  </si>
  <si>
    <t>Table 1</t>
  </si>
  <si>
    <t>Demographic Characteristics</t>
  </si>
  <si>
    <t>Table 2</t>
  </si>
  <si>
    <t>Labor Force Characteristics</t>
  </si>
  <si>
    <t>Table 3</t>
  </si>
  <si>
    <t xml:space="preserve">United States Post Office
</t>
  </si>
  <si>
    <t>Higher Education Resources - 4 Year Institutions</t>
  </si>
  <si>
    <t>Table 6</t>
  </si>
  <si>
    <t>Higher Education Resources - Community and Junior Colleges</t>
  </si>
  <si>
    <t>Lesser of State rate or 2.5 percent</t>
  </si>
  <si>
    <r>
      <t>C. Motor Carriers/Trucks</t>
    </r>
    <r>
      <rPr>
        <b/>
        <sz val="11"/>
        <color indexed="8"/>
        <rFont val="Calibri"/>
        <family val="2"/>
        <scheme val="minor"/>
      </rPr>
      <t xml:space="preserve">
</t>
    </r>
  </si>
  <si>
    <t>Private Carriers</t>
  </si>
  <si>
    <t xml:space="preserve">State Funds </t>
  </si>
  <si>
    <t>Self‐Insured</t>
  </si>
  <si>
    <t>Medical</t>
  </si>
  <si>
    <t>% Medical</t>
  </si>
  <si>
    <t>C. Unemployment Insurance</t>
  </si>
  <si>
    <t xml:space="preserve">Specified by town
</t>
  </si>
  <si>
    <t xml:space="preserve">Nearest Bulk Mail Facility
</t>
  </si>
  <si>
    <t>Entrepreneurial Focus Program: collaboration with Gallup Organization</t>
  </si>
  <si>
    <t>Private</t>
  </si>
  <si>
    <t>Public</t>
  </si>
  <si>
    <t xml:space="preserve">Personal Income Tax: State Rate
</t>
  </si>
  <si>
    <t xml:space="preserve">Gross Receipts Tax Rate by Type of Business
</t>
  </si>
  <si>
    <t xml:space="preserve">Local Occupation Tax (Paid by Employee)
</t>
  </si>
  <si>
    <t xml:space="preserve">Local Wage Tax (Paid by Employer)
</t>
  </si>
  <si>
    <t>Select: Labor Market Information; Employment/Unemployment; Unemployment Insurance Statistics</t>
  </si>
  <si>
    <t xml:space="preserve">Standard Software
</t>
  </si>
  <si>
    <t xml:space="preserve">Custom Software
</t>
  </si>
  <si>
    <t xml:space="preserve">Intangible Property
</t>
  </si>
  <si>
    <t xml:space="preserve">Electric Power
</t>
  </si>
  <si>
    <t xml:space="preserve">Natural Gas
</t>
  </si>
  <si>
    <t xml:space="preserve">Fuel Oil
</t>
  </si>
  <si>
    <t xml:space="preserve">Water &amp; Sewer
</t>
  </si>
  <si>
    <t xml:space="preserve">Local Sales Tax
</t>
  </si>
  <si>
    <t>500 kW &amp; 325,000 kWh</t>
  </si>
  <si>
    <t>150 kW &amp; 45,000 kWh</t>
  </si>
  <si>
    <t xml:space="preserve">State Sales Tax
</t>
  </si>
  <si>
    <t>For most current information:</t>
  </si>
  <si>
    <t>http://www.dol.nebraska.gov</t>
  </si>
  <si>
    <t>There is no state-levied property tax in Nebraska</t>
  </si>
  <si>
    <t>Table 13: Transportation</t>
  </si>
  <si>
    <t xml:space="preserve">Interstate
</t>
  </si>
  <si>
    <t xml:space="preserve">I‐80 (east‐west); access to I‐29 (north‐south) &lt; 1 hr away
</t>
  </si>
  <si>
    <t xml:space="preserve">Limited Access, Four Lane
</t>
  </si>
  <si>
    <t>Nebraska is the only state in the US with a unicameral (single‐house) form of government. Reorganized in 1937, Nebraska's unicameral is usually referred to as the legislature. Representatives of the legislature are called Senators.</t>
  </si>
  <si>
    <t>Foreign Consulate by Country (Omaha)</t>
  </si>
  <si>
    <t xml:space="preserve">     Rate (range)
</t>
  </si>
  <si>
    <t>Elementary and Secondary Education</t>
  </si>
  <si>
    <t>Table 9</t>
  </si>
  <si>
    <t>Establishments, Employment and Average Annual Salary by Industry</t>
  </si>
  <si>
    <t>Table 10</t>
  </si>
  <si>
    <t>Employment and Average Salary By Selected Occupation</t>
  </si>
  <si>
    <t>Table 11</t>
  </si>
  <si>
    <t>Nebraska Worker's Compensation and Unemployment Insurance</t>
  </si>
  <si>
    <t>Table 12</t>
  </si>
  <si>
    <t>Labor Management Relations</t>
  </si>
  <si>
    <t>Table 13</t>
  </si>
  <si>
    <t>Table 14</t>
  </si>
  <si>
    <t>Taxation</t>
  </si>
  <si>
    <t>Table 15</t>
  </si>
  <si>
    <t>Commercial Real Estate Occupancy/Supply</t>
  </si>
  <si>
    <t>Table 16</t>
  </si>
  <si>
    <t>Table 17</t>
  </si>
  <si>
    <t>Environmental</t>
  </si>
  <si>
    <t>High School</t>
  </si>
  <si>
    <r>
      <t>New Home Sales</t>
    </r>
    <r>
      <rPr>
        <sz val="8"/>
        <rFont val="Calibri"/>
        <family val="2"/>
        <scheme val="minor"/>
      </rPr>
      <t xml:space="preserve">
</t>
    </r>
  </si>
  <si>
    <t xml:space="preserve">State Property Tax
</t>
  </si>
  <si>
    <t xml:space="preserve">Real Property
</t>
  </si>
  <si>
    <t xml:space="preserve">One commuter air carrier
</t>
  </si>
  <si>
    <t xml:space="preserve">Air Cargo
</t>
  </si>
  <si>
    <t xml:space="preserve">N/A
</t>
  </si>
  <si>
    <t>402-423-1497‎</t>
  </si>
  <si>
    <t>Faith Lutheran School</t>
  </si>
  <si>
    <t>Source:</t>
  </si>
  <si>
    <t>www.southeast.edu</t>
  </si>
  <si>
    <t>Institution/organization web sites</t>
  </si>
  <si>
    <t xml:space="preserve">Personal Property (machinery/equipment)
</t>
  </si>
  <si>
    <t xml:space="preserve">Office Furniture‐Fixtures
</t>
  </si>
  <si>
    <t xml:space="preserve">Computer Equipment
</t>
  </si>
  <si>
    <t xml:space="preserve">Workstations
</t>
  </si>
  <si>
    <t xml:space="preserve">Telephones
</t>
  </si>
  <si>
    <t xml:space="preserve">Furniture
</t>
  </si>
  <si>
    <t xml:space="preserve">Company Vehicles
</t>
  </si>
  <si>
    <t>www.stjohnslincoln.com</t>
  </si>
  <si>
    <t>Leading Employers: Overall and By Selected Sectors</t>
  </si>
  <si>
    <t>Table 4</t>
  </si>
  <si>
    <t>Research Base</t>
  </si>
  <si>
    <t>Table 5</t>
  </si>
  <si>
    <t xml:space="preserve">4 miles NW of Lincoln
</t>
  </si>
  <si>
    <t xml:space="preserve">Hours of Operation
</t>
  </si>
  <si>
    <t>PK-8</t>
  </si>
  <si>
    <t>PK-12</t>
  </si>
  <si>
    <t>PK-5</t>
  </si>
  <si>
    <t xml:space="preserve">A. Income Tax
</t>
  </si>
  <si>
    <t xml:space="preserve">Nearest General Mail
</t>
  </si>
  <si>
    <t>Tax Rate‐New Employers</t>
  </si>
  <si>
    <t>D. Windstream Communications; Unite Private Networks; Time Warner Cable; PinPoint Network Solutions</t>
    <phoneticPr fontId="62" type="noConversion"/>
  </si>
  <si>
    <t xml:space="preserve">     Formula (e.g. Sales, Property &amp; Payroll)
</t>
  </si>
  <si>
    <t xml:space="preserve">     Federal Taxes Deductible
</t>
  </si>
  <si>
    <t xml:space="preserve">Non‐Production Machinery &amp; Equipment
</t>
  </si>
  <si>
    <t xml:space="preserve">Pollution Control Equipment
</t>
  </si>
  <si>
    <t xml:space="preserve">700 R Street, Lincoln
</t>
  </si>
  <si>
    <t xml:space="preserve">Corporate Income Tax/Franchise Tax: State
</t>
  </si>
  <si>
    <t xml:space="preserve">Office Building Construction Materials
</t>
  </si>
  <si>
    <t xml:space="preserve">Industrial Building Construction Materials
</t>
  </si>
  <si>
    <t xml:space="preserve">     Accelerated Depreciation Permitted?
</t>
  </si>
  <si>
    <t xml:space="preserve">Production Machinery &amp; Equipment
</t>
  </si>
  <si>
    <t>www.stpeterschool.homestead.com</t>
  </si>
  <si>
    <t xml:space="preserve">Office Furniture/Fixtures/Equipment
</t>
  </si>
  <si>
    <t>www.dioceseoflincoln.org/yellow/schools/Schools_stteresa.htm</t>
  </si>
  <si>
    <t>402-420-2888</t>
  </si>
  <si>
    <t xml:space="preserve">Manufacturers' Raw Materials
</t>
  </si>
  <si>
    <t>100 kW &amp; 36,000 kWh</t>
  </si>
  <si>
    <t>280 kW &amp; 100,000 kWh</t>
  </si>
  <si>
    <t>500 kW &amp; 180,000 kWh</t>
  </si>
  <si>
    <t>500 kW &amp; 100,000 kWh</t>
  </si>
  <si>
    <t>150 kW &amp; 97,000 kWh</t>
  </si>
  <si>
    <t>300 kW &amp; 90,000 kWh</t>
  </si>
  <si>
    <t>500 kW &amp; 150,000 kWh</t>
  </si>
  <si>
    <t>1,000 kW &amp; 650,000 kWh</t>
  </si>
  <si>
    <t>1,000 kW &amp; 200,000 kWh</t>
  </si>
  <si>
    <r>
      <t>D. US Government Representation: District 1</t>
    </r>
    <r>
      <rPr>
        <sz val="11"/>
        <color indexed="8"/>
        <rFont val="Calibri"/>
        <family val="2"/>
        <scheme val="minor"/>
      </rPr>
      <t xml:space="preserve">
</t>
    </r>
  </si>
  <si>
    <t>C.Property Tax</t>
  </si>
  <si>
    <t xml:space="preserve">Merit Scholars per 100 Graduates </t>
  </si>
  <si>
    <t>Table 18</t>
  </si>
  <si>
    <t>Table 19</t>
  </si>
  <si>
    <t>International Resources</t>
  </si>
  <si>
    <t>Table 20</t>
  </si>
  <si>
    <t>Quality of Life</t>
  </si>
  <si>
    <t>www.prairiehill.com/</t>
  </si>
  <si>
    <t xml:space="preserve">B. Sales/Use Tax
</t>
  </si>
  <si>
    <r>
      <rPr>
        <b/>
        <u/>
        <sz val="8"/>
        <color indexed="8"/>
        <rFont val="Calibri"/>
        <family val="2"/>
      </rPr>
      <t>Infrastructure incentive</t>
    </r>
    <r>
      <rPr>
        <sz val="8"/>
        <color indexed="8"/>
        <rFont val="Calibri"/>
        <family val="2"/>
      </rPr>
      <t>: No‐fee for new service installation if estimated revenue exceeds cost of installation over 2.5‐year period.</t>
    </r>
  </si>
  <si>
    <t>Find</t>
    <phoneticPr fontId="62" type="noConversion"/>
  </si>
  <si>
    <t>1. Service Area: Greater Lincoln area (200 sq mi) including Waverly, Walton, Emerald, &amp; Cheney</t>
  </si>
  <si>
    <t xml:space="preserve">Lancaster County Ag. Society
</t>
  </si>
  <si>
    <t xml:space="preserve">Denver, CO
</t>
  </si>
  <si>
    <t xml:space="preserve">Chicago, IL
</t>
  </si>
  <si>
    <t xml:space="preserve">Burlington Northern Santa Fe, Union Pacific
</t>
  </si>
  <si>
    <t xml:space="preserve">Main or Branch Line
</t>
  </si>
  <si>
    <t xml:space="preserve">Main
</t>
  </si>
  <si>
    <t xml:space="preserve">Pollution Control
</t>
  </si>
  <si>
    <t xml:space="preserve">Inventory
</t>
  </si>
  <si>
    <t>www.christschools.org/</t>
  </si>
  <si>
    <t>www.lincolnlutheran.org/</t>
  </si>
  <si>
    <t>www.lincolnchristian.org/</t>
  </si>
  <si>
    <r>
      <rPr>
        <b/>
        <u/>
        <sz val="8"/>
        <color indexed="8"/>
        <rFont val="Calibri"/>
        <family val="2"/>
      </rPr>
      <t>Power Purchase Program</t>
    </r>
    <r>
      <rPr>
        <sz val="8"/>
        <color indexed="8"/>
        <rFont val="Calibri"/>
        <family val="2"/>
      </rPr>
      <t>: Pays customers operating stand‐by generators with at least 100kW of connected load during periods of high system peak loads.</t>
    </r>
  </si>
  <si>
    <t>150 kW &amp; 30,000 kWh</t>
  </si>
  <si>
    <t>B5. Nebraska Public Service Commission, 2010 Annual Report on Telecommunications; http://www.platteinstitute.org/docLib/20090217_Cell_Phone_Tax_Commentary.pdf</t>
  </si>
  <si>
    <t>B4. Nebraska Department of Revenue, Local Option Sales and Use Tax, http://www.revenue.ne.gov/legal/regs/localopt.html#012</t>
  </si>
  <si>
    <t>B3. City of Lincoln, Sales and Use Tax, http://lincoln.ne.gov/city/attorn/lmc/ti03/ch316.pdf</t>
  </si>
  <si>
    <t>B2. City of Lincoln, City Treasurer, Occupation Taxes, http://lincoln.ne.gov/city/finance/treas/occ-tax.htm</t>
  </si>
  <si>
    <t>B1. Nebraska Department of Revenue, http://www.revenue.ne.gov/question/sales.html</t>
  </si>
  <si>
    <t>A. Nebraska Department of Revenue,  http://www.revenue.ne.gov/question/business.html</t>
  </si>
  <si>
    <t>Livestock</t>
  </si>
  <si>
    <t>Inventory</t>
  </si>
  <si>
    <t xml:space="preserve">Registered motor vehicles </t>
  </si>
  <si>
    <t>Agricultural societies</t>
  </si>
  <si>
    <t>Tangible personal property which is NOT depreciable</t>
  </si>
  <si>
    <t>Personal property owned for purposes of  leasing or renting, if leased or  rented for 30 days or  less, and can be returned at any time by the lessee or  renter.</t>
  </si>
  <si>
    <t>Property owned by the state and local governmental subdivisions and used or being developed for use for a public purpose</t>
  </si>
  <si>
    <t>Household goods and personal effects not owned for financial gain or profit</t>
  </si>
  <si>
    <t>Educational, religious, charitable, and cemetery property which has been granted a "permissive" exemption by the county board</t>
  </si>
  <si>
    <t xml:space="preserve">Employment &amp; Investment Growth  Act (1987 Neb. Laws LB 775) approved property; </t>
  </si>
  <si>
    <t>Nebraska Advantage Act (2005 Neb. Laws LB 312) approved property</t>
  </si>
  <si>
    <t>Exemptions</t>
  </si>
  <si>
    <t>No</t>
  </si>
  <si>
    <t>NA</t>
  </si>
  <si>
    <t>Application Custom Sorftware (intangible)</t>
  </si>
  <si>
    <t>Standard Operating System Software (tangible)</t>
  </si>
  <si>
    <t>Motor vehicles (non-registered, depreciable)</t>
  </si>
  <si>
    <t>Motor vehicles (non-registered, not depreciable)</t>
  </si>
  <si>
    <t xml:space="preserve">Depreciable tangible personal property is subject to property taxation at its net book 
value. </t>
  </si>
  <si>
    <t>There is no personal property tax on property for personal use.</t>
  </si>
  <si>
    <t xml:space="preserve">Lancaster County Ag. Society JPA
</t>
    <phoneticPr fontId="62" type="noConversion"/>
  </si>
  <si>
    <t xml:space="preserve">State Universal Service Fee
</t>
  </si>
  <si>
    <r>
      <t>5</t>
    </r>
    <r>
      <rPr>
        <b/>
        <sz val="8"/>
        <color indexed="8"/>
        <rFont val="Calibri"/>
        <family val="2"/>
      </rPr>
      <t xml:space="preserve">. Telephone
</t>
    </r>
  </si>
  <si>
    <r>
      <t>4</t>
    </r>
    <r>
      <rPr>
        <b/>
        <sz val="8"/>
        <color indexed="8"/>
        <rFont val="Calibri"/>
        <family val="2"/>
      </rPr>
      <t xml:space="preserve">. Utilities
</t>
    </r>
    <phoneticPr fontId="62" type="noConversion"/>
  </si>
  <si>
    <t>Refund Available</t>
  </si>
  <si>
    <r>
      <t>3.</t>
    </r>
    <r>
      <rPr>
        <b/>
        <sz val="8"/>
        <color indexed="8"/>
        <rFont val="Calibri"/>
        <family val="2"/>
      </rPr>
      <t xml:space="preserve"> Property Subject to Sales Tax
</t>
    </r>
    <phoneticPr fontId="62" type="noConversion"/>
  </si>
  <si>
    <t>Telecommunications</t>
  </si>
  <si>
    <t>Car Rental</t>
    <phoneticPr fontId="62" type="noConversion"/>
  </si>
  <si>
    <t xml:space="preserve">Hotel/Motels
</t>
    <phoneticPr fontId="62" type="noConversion"/>
  </si>
  <si>
    <t xml:space="preserve">Bar/Restaurants
</t>
    <phoneticPr fontId="62" type="noConversion"/>
  </si>
  <si>
    <r>
      <t xml:space="preserve">2. </t>
    </r>
    <r>
      <rPr>
        <b/>
        <sz val="8"/>
        <color indexed="8"/>
        <rFont val="Calibri"/>
        <family val="2"/>
      </rPr>
      <t>Local Occuptation Tax</t>
    </r>
    <r>
      <rPr>
        <b/>
        <sz val="8"/>
        <color indexed="8"/>
        <rFont val="Calibri"/>
        <family val="2"/>
      </rPr>
      <t xml:space="preserve">
</t>
    </r>
    <phoneticPr fontId="62" type="noConversion"/>
  </si>
  <si>
    <t>2.56% ‐ 6.84%</t>
  </si>
  <si>
    <t>Yes (MACRS)</t>
  </si>
  <si>
    <t>Sales only</t>
  </si>
  <si>
    <t>5.58%‐7.81%</t>
  </si>
  <si>
    <r>
      <rPr>
        <b/>
        <sz val="11"/>
        <rFont val="Calibri"/>
        <family val="2"/>
      </rPr>
      <t>Table 14: Taxation</t>
    </r>
    <r>
      <rPr>
        <sz val="11"/>
        <color theme="1"/>
        <rFont val="Calibri"/>
        <family val="2"/>
        <scheme val="minor"/>
      </rPr>
      <t xml:space="preserve"> </t>
    </r>
  </si>
  <si>
    <t>C2. http://www.revenue.ne.gov/PAD/infoguide/personal_property_taxation_summary.pdf</t>
  </si>
  <si>
    <t>C1. http://lancaster.ne.gov/assessor/11Levy1.pdf</t>
  </si>
  <si>
    <t>http://www.neit.org</t>
  </si>
  <si>
    <t>Electronics Technician</t>
  </si>
  <si>
    <t>X</t>
    <phoneticPr fontId="2" type="noConversion"/>
  </si>
  <si>
    <t>Internet System Management</t>
    <phoneticPr fontId="2" type="noConversion"/>
  </si>
  <si>
    <t>Access information at:</t>
    <phoneticPr fontId="2" type="noConversion"/>
  </si>
  <si>
    <t>http://traininglink.dol.state.ne.us/</t>
    <phoneticPr fontId="2" type="noConversion"/>
  </si>
  <si>
    <t>http://www.newhorizons.com</t>
    <phoneticPr fontId="2" type="noConversion"/>
  </si>
  <si>
    <t>Certifications:</t>
    <phoneticPr fontId="2" type="noConversion"/>
  </si>
  <si>
    <r>
      <rPr>
        <b/>
        <sz val="8"/>
        <color indexed="8"/>
        <rFont val="Calibri"/>
        <family val="2"/>
      </rPr>
      <t>Cisco</t>
    </r>
    <r>
      <rPr>
        <sz val="8"/>
        <color indexed="8"/>
        <rFont val="Calibri"/>
        <family val="2"/>
      </rPr>
      <t>: Entry-Level, Associate, Professional, and Expert Levels.</t>
    </r>
  </si>
  <si>
    <r>
      <rPr>
        <b/>
        <sz val="8"/>
        <color indexed="8"/>
        <rFont val="Calibri"/>
        <family val="2"/>
      </rPr>
      <t>Microsoft Certified (MC)</t>
    </r>
    <r>
      <rPr>
        <sz val="8"/>
        <color indexed="8"/>
        <rFont val="Calibri"/>
        <family val="2"/>
      </rPr>
      <t>: IT Professional (MCITP);  Professional Dev (MCPD);  Tech Specialist (MCTS); Database Admin (MCDBA); Desktop Support Tech (MCDST)</t>
    </r>
  </si>
  <si>
    <r>
      <rPr>
        <b/>
        <sz val="8"/>
        <color indexed="8"/>
        <rFont val="Calibri"/>
        <family val="2"/>
      </rPr>
      <t>Microsoft Office</t>
    </r>
    <r>
      <rPr>
        <sz val="8"/>
        <color indexed="8"/>
        <rFont val="Calibri"/>
        <family val="2"/>
      </rPr>
      <t>: Access; Excel; Outlook; PowerPoint; Project; Publisher; Sharepoint; Visio; Windows; Word</t>
    </r>
  </si>
  <si>
    <r>
      <rPr>
        <b/>
        <sz val="8"/>
        <color indexed="8"/>
        <rFont val="Calibri"/>
        <family val="2"/>
      </rPr>
      <t>Microsoft Tech</t>
    </r>
    <r>
      <rPr>
        <sz val="8"/>
        <color indexed="8"/>
        <rFont val="Calibri"/>
        <family val="2"/>
      </rPr>
      <t>: Exchange Server 2010/2007; Sharepoint 2010/2007; SQL Server 2008; Visual Studio 2008 and .NET; Windows 7; Windows Server 2008</t>
    </r>
  </si>
  <si>
    <r>
      <rPr>
        <b/>
        <sz val="8"/>
        <color indexed="8"/>
        <rFont val="Calibri"/>
        <family val="2"/>
      </rPr>
      <t>Other</t>
    </r>
    <r>
      <rPr>
        <sz val="8"/>
        <color indexed="8"/>
        <rFont val="Calibri"/>
        <family val="2"/>
      </rPr>
      <t>:  Information Security  /  CompTIA  /  Linux  /  Novell  /  Citrix / Red Hat / VMWare / ITIL / Six Sigma / Project Management / Cloud Computing</t>
    </r>
  </si>
  <si>
    <t>Easel Solutions</t>
  </si>
  <si>
    <t>http://www.easeltraining.com</t>
    <phoneticPr fontId="2" type="noConversion"/>
  </si>
  <si>
    <t>Acrobat; Connect; AfterEffects; Authorware; Captivate; ColdFusion; Dreamweaver; Fireworks; Flash/Flash Catalyst;</t>
  </si>
  <si>
    <t>Flex; Illustrator; InDesign; Lightroom; LiveCycle; Photoshop; Presenter; and Robohelp</t>
  </si>
  <si>
    <t>Access; Excel; Outlook; PowerPoint; Project; Visio; and Word</t>
  </si>
  <si>
    <t>HTML/HTML5/CSS; jQuery; WordPress; Crystal Reports; Mac OSX; and QuarkXpress</t>
  </si>
  <si>
    <t>Webinars</t>
  </si>
  <si>
    <t>PDF Basics for Business Use</t>
  </si>
  <si>
    <t>College of Hair Design (Downtown and East Campus)</t>
    <phoneticPr fontId="2" type="noConversion"/>
  </si>
  <si>
    <t>http://www.collegeofhairdesign.com</t>
  </si>
  <si>
    <r>
      <t xml:space="preserve">Students: </t>
    </r>
    <r>
      <rPr>
        <sz val="8"/>
        <rFont val="Calibri"/>
        <family val="2"/>
      </rPr>
      <t>364</t>
    </r>
  </si>
  <si>
    <r>
      <t xml:space="preserve">Programs: </t>
    </r>
    <r>
      <rPr>
        <sz val="8"/>
        <rFont val="Calibri"/>
        <family val="2"/>
      </rPr>
      <t>Barbering/Barber; Cosmetology; Barber/Styling; and Nail Instructor; Cosmetology/Cosmetologist;</t>
    </r>
  </si>
  <si>
    <t>General, and Aesthetician/Esthetician and Skin Care Specialist</t>
  </si>
  <si>
    <r>
      <t xml:space="preserve">Certificate Completions (2010-11): </t>
    </r>
    <r>
      <rPr>
        <sz val="8"/>
        <rFont val="Calibri"/>
        <family val="2"/>
      </rPr>
      <t>197</t>
    </r>
  </si>
  <si>
    <t>Josephs College of Beauty-Lincoln</t>
    <phoneticPr fontId="2" type="noConversion"/>
  </si>
  <si>
    <t>http://www.josephscollege.com</t>
    <phoneticPr fontId="2" type="noConversion"/>
  </si>
  <si>
    <r>
      <t xml:space="preserve">Students: </t>
    </r>
    <r>
      <rPr>
        <sz val="8"/>
        <rFont val="Calibri"/>
        <family val="2"/>
      </rPr>
      <t>579</t>
    </r>
  </si>
  <si>
    <r>
      <t xml:space="preserve">Programs: </t>
    </r>
    <r>
      <rPr>
        <sz val="8"/>
        <rFont val="Calibri"/>
        <family val="2"/>
      </rPr>
      <t>Barbering/Barber, and Cosmetology/Cosmetologist, General</t>
    </r>
  </si>
  <si>
    <r>
      <t xml:space="preserve">Certificate Completions (2010-11): </t>
    </r>
    <r>
      <rPr>
        <sz val="8"/>
        <rFont val="Calibri"/>
        <family val="2"/>
      </rPr>
      <t>161</t>
    </r>
  </si>
  <si>
    <r>
      <t>Enrollment, Fall 20</t>
    </r>
    <r>
      <rPr>
        <b/>
        <sz val="8"/>
        <color indexed="8"/>
        <rFont val="Calibri"/>
        <family val="2"/>
      </rPr>
      <t>10</t>
    </r>
  </si>
  <si>
    <r>
      <t>200</t>
    </r>
    <r>
      <rPr>
        <b/>
        <sz val="8"/>
        <color indexed="8"/>
        <rFont val="Calibri"/>
        <family val="2"/>
      </rPr>
      <t>8</t>
    </r>
    <r>
      <rPr>
        <b/>
        <sz val="8"/>
        <color indexed="8"/>
        <rFont val="Calibri"/>
        <family val="2"/>
      </rPr>
      <t>‐0</t>
    </r>
    <r>
      <rPr>
        <b/>
        <sz val="8"/>
        <color indexed="8"/>
        <rFont val="Calibri"/>
        <family val="2"/>
      </rPr>
      <t>9</t>
    </r>
  </si>
  <si>
    <t>2009-10</t>
    <phoneticPr fontId="2" type="noConversion"/>
  </si>
  <si>
    <t>Homeland Security, Law Enforcement, Firefighting</t>
    <phoneticPr fontId="2" type="noConversion"/>
  </si>
  <si>
    <t>Personal and Culinary Services</t>
    <phoneticPr fontId="2" type="noConversion"/>
  </si>
  <si>
    <t>NA</t>
    <phoneticPr fontId="2" type="noConversion"/>
  </si>
  <si>
    <t>Precision Production</t>
    <phoneticPr fontId="2" type="noConversion"/>
  </si>
  <si>
    <t>Visual and Performing Arts</t>
    <phoneticPr fontId="2" type="noConversion"/>
  </si>
  <si>
    <t>http://lincoln.kaplanuniversity.edu/pages/homepage.aspx</t>
    <phoneticPr fontId="2" type="noConversion"/>
  </si>
  <si>
    <t>2009-10</t>
    <phoneticPr fontId="2" type="noConversion"/>
  </si>
  <si>
    <t>Homeland Security and Law Enforcement</t>
    <phoneticPr fontId="2" type="noConversion"/>
  </si>
  <si>
    <t>Public Administration andSocial Service Professions</t>
    <phoneticPr fontId="2" type="noConversion"/>
  </si>
  <si>
    <t>2010-11</t>
  </si>
  <si>
    <t>Kaplan University--Lincoln Campus*</t>
  </si>
  <si>
    <t>Computer &amp; Information Sciences &amp; Support Svcs</t>
  </si>
  <si>
    <t>Bachelor's Degrees (4YR)</t>
  </si>
  <si>
    <t>Table 5: Higher Education Resources--4 Year Institutions</t>
    <phoneticPr fontId="2" type="noConversion"/>
  </si>
  <si>
    <t>www.unl.edu</t>
    <phoneticPr fontId="2" type="noConversion"/>
  </si>
  <si>
    <r>
      <t>200</t>
    </r>
    <r>
      <rPr>
        <b/>
        <sz val="8"/>
        <color indexed="8"/>
        <rFont val="Calibri"/>
        <family val="2"/>
      </rPr>
      <t>6</t>
    </r>
    <r>
      <rPr>
        <b/>
        <sz val="8"/>
        <color indexed="8"/>
        <rFont val="Calibri"/>
        <family val="2"/>
      </rPr>
      <t>‐0</t>
    </r>
    <r>
      <rPr>
        <b/>
        <sz val="8"/>
        <color indexed="8"/>
        <rFont val="Calibri"/>
        <family val="2"/>
      </rPr>
      <t>7</t>
    </r>
  </si>
  <si>
    <r>
      <t>200</t>
    </r>
    <r>
      <rPr>
        <b/>
        <sz val="8"/>
        <color indexed="8"/>
        <rFont val="Calibri"/>
        <family val="2"/>
      </rPr>
      <t>7</t>
    </r>
    <r>
      <rPr>
        <b/>
        <sz val="8"/>
        <color indexed="8"/>
        <rFont val="Calibri"/>
        <family val="2"/>
      </rPr>
      <t>‐0</t>
    </r>
    <r>
      <rPr>
        <b/>
        <sz val="8"/>
        <color indexed="8"/>
        <rFont val="Calibri"/>
        <family val="2"/>
      </rPr>
      <t>8</t>
    </r>
  </si>
  <si>
    <t>www.nebrwesleyan.edu</t>
    <phoneticPr fontId="2" type="noConversion"/>
  </si>
  <si>
    <t>Communication, Journalism, and Related Programs</t>
    <phoneticPr fontId="2" type="noConversion"/>
  </si>
  <si>
    <t>Computer and Information Sciences and Support Services</t>
    <phoneticPr fontId="2" type="noConversion"/>
  </si>
  <si>
    <t>History</t>
    <phoneticPr fontId="2" type="noConversion"/>
  </si>
  <si>
    <t>Mathematics and Statistics</t>
    <phoneticPr fontId="2" type="noConversion"/>
  </si>
  <si>
    <t>Multi/Interdisciplinary Studies</t>
    <phoneticPr fontId="2" type="noConversion"/>
  </si>
  <si>
    <t>Philosophy and Religious Studies</t>
    <phoneticPr fontId="2" type="noConversion"/>
  </si>
  <si>
    <t>www.doane.edu</t>
    <phoneticPr fontId="2" type="noConversion"/>
  </si>
  <si>
    <t>2009-2010</t>
    <phoneticPr fontId="2" type="noConversion"/>
  </si>
  <si>
    <t>Education</t>
    <phoneticPr fontId="2" type="noConversion"/>
  </si>
  <si>
    <t>English Language and Literature/Letters</t>
    <phoneticPr fontId="2" type="noConversion"/>
  </si>
  <si>
    <t>Family and Consumer Sciences/Human Sciences</t>
    <phoneticPr fontId="2" type="noConversion"/>
  </si>
  <si>
    <t>Foreign Languages, Literatures, and Linguistics</t>
    <phoneticPr fontId="2" type="noConversion"/>
  </si>
  <si>
    <t>Health Professions and Related Programs</t>
    <phoneticPr fontId="2" type="noConversion"/>
  </si>
  <si>
    <t>Legal Professions and Studies</t>
    <phoneticPr fontId="2" type="noConversion"/>
  </si>
  <si>
    <t>Liberal Arts and Sciences, General Studies and Humanities</t>
    <phoneticPr fontId="2" type="noConversion"/>
  </si>
  <si>
    <t>Natural Resources and Conservation</t>
    <phoneticPr fontId="2" type="noConversion"/>
  </si>
  <si>
    <t>Physical Sciences</t>
    <phoneticPr fontId="2" type="noConversion"/>
  </si>
  <si>
    <t>Psychology</t>
    <phoneticPr fontId="2" type="noConversion"/>
  </si>
  <si>
    <t>Social Sciences</t>
    <phoneticPr fontId="2" type="noConversion"/>
  </si>
  <si>
    <t>www.cune.edu</t>
    <phoneticPr fontId="2" type="noConversion"/>
  </si>
  <si>
    <t>2008-09</t>
    <phoneticPr fontId="2" type="noConversion"/>
  </si>
  <si>
    <t>Parks, Recreation, Leisure, and Fitness Studies</t>
    <phoneticPr fontId="2" type="noConversion"/>
  </si>
  <si>
    <t>www.ucollege.edu</t>
    <phoneticPr fontId="2" type="noConversion"/>
  </si>
  <si>
    <t>Parks, Recreation, Leisure, and Fitness Studies</t>
    <phoneticPr fontId="2" type="noConversion"/>
  </si>
  <si>
    <t>Theology and Religious Vocations</t>
    <phoneticPr fontId="2" type="noConversion"/>
  </si>
  <si>
    <t>BryanLGH College of Health Sciences</t>
    <phoneticPr fontId="2" type="noConversion"/>
  </si>
  <si>
    <t>www.bryanlgh.com/collegeofhealthsciences</t>
    <phoneticPr fontId="2" type="noConversion"/>
  </si>
  <si>
    <t>Type: Private not‐for‐profit, Baccalaureate‐‐Health ; Bachelor's and Master's Degrees</t>
    <phoneticPr fontId="2" type="noConversion"/>
  </si>
  <si>
    <t>2009-10</t>
  </si>
  <si>
    <t>Multi/Interdisciplinary Studies</t>
  </si>
  <si>
    <t>Philosophy and Religious Studies</t>
  </si>
  <si>
    <t xml:space="preserve">Total Enrollment (2010-11) </t>
    <phoneticPr fontId="2" type="noConversion"/>
  </si>
  <si>
    <t>Enrollment by Race/Ethnicity</t>
    <phoneticPr fontId="2" type="noConversion"/>
  </si>
  <si>
    <t>American Indian or Alaskan Native</t>
    <phoneticPr fontId="2" type="noConversion"/>
  </si>
  <si>
    <t>Black or African American</t>
    <phoneticPr fontId="2" type="noConversion"/>
  </si>
  <si>
    <t>Hispanic/Latino</t>
    <phoneticPr fontId="2" type="noConversion"/>
  </si>
  <si>
    <t>Native Hawaiian or Pacific Islander</t>
    <phoneticPr fontId="2" type="noConversion"/>
  </si>
  <si>
    <t>Two or More Races</t>
    <phoneticPr fontId="2" type="noConversion"/>
  </si>
  <si>
    <t>Total (2009-10)</t>
    <phoneticPr fontId="2" type="noConversion"/>
  </si>
  <si>
    <t>3rd Grade</t>
    <phoneticPr fontId="2" type="noConversion"/>
  </si>
  <si>
    <t>8th Grade</t>
    <phoneticPr fontId="2" type="noConversion"/>
  </si>
  <si>
    <t>Average-District</t>
    <phoneticPr fontId="2" type="noConversion"/>
  </si>
  <si>
    <t>Average-State</t>
    <phoneticPr fontId="2" type="noConversion"/>
  </si>
  <si>
    <t>2010-2011</t>
    <phoneticPr fontId="2" type="noConversion"/>
  </si>
  <si>
    <t>Total Score</t>
    <phoneticPr fontId="2" type="noConversion"/>
  </si>
  <si>
    <t>Tested</t>
    <phoneticPr fontId="2" type="noConversion"/>
  </si>
  <si>
    <t>Percentage</t>
    <phoneticPr fontId="2" type="noConversion"/>
  </si>
  <si>
    <t>Not Tested</t>
    <phoneticPr fontId="2" type="noConversion"/>
  </si>
  <si>
    <r>
      <t>4. National Merit Scholars</t>
    </r>
    <r>
      <rPr>
        <b/>
        <sz val="8"/>
        <rFont val="Calibri"/>
        <family val="2"/>
      </rPr>
      <t xml:space="preserve"> (2010) and Graduation Rates</t>
    </r>
  </si>
  <si>
    <t xml:space="preserve">Cohort Four-Year Graduation       </t>
    <phoneticPr fontId="2" type="noConversion"/>
  </si>
  <si>
    <t>Graduation Rate (2010)</t>
    <phoneticPr fontId="2" type="noConversion"/>
  </si>
  <si>
    <t>Graduation Rate (2011)</t>
    <phoneticPr fontId="2" type="noConversion"/>
  </si>
  <si>
    <t>Helen Hyatt Elementary</t>
    <phoneticPr fontId="2" type="noConversion"/>
  </si>
  <si>
    <t>K-8</t>
    <phoneticPr fontId="2" type="noConversion"/>
  </si>
  <si>
    <t>402-483-1181</t>
    <phoneticPr fontId="2" type="noConversion"/>
  </si>
  <si>
    <t>http://www.helenhyatt.org/</t>
    <phoneticPr fontId="2" type="noConversion"/>
  </si>
  <si>
    <t>College View Acadmey</t>
    <phoneticPr fontId="2" type="noConversion"/>
  </si>
  <si>
    <t xml:space="preserve"> 9-12</t>
    <phoneticPr fontId="2" type="noConversion"/>
  </si>
  <si>
    <t>George Stone Elementary</t>
    <phoneticPr fontId="2" type="noConversion"/>
  </si>
  <si>
    <t>1-8</t>
    <phoneticPr fontId="2" type="noConversion"/>
  </si>
  <si>
    <t>_</t>
    <phoneticPr fontId="2" type="noConversion"/>
  </si>
  <si>
    <t>402-486-2896</t>
    <phoneticPr fontId="2" type="noConversion"/>
  </si>
  <si>
    <t>http://www.ucollege.edu/academics/human-development/education/george-stone</t>
    <phoneticPr fontId="2" type="noConversion"/>
  </si>
  <si>
    <t xml:space="preserve">Pius X High School </t>
    <phoneticPr fontId="2" type="noConversion"/>
  </si>
  <si>
    <t>9-12</t>
    <phoneticPr fontId="2" type="noConversion"/>
  </si>
  <si>
    <t xml:space="preserve">Blessed Sacrament School </t>
    <phoneticPr fontId="2" type="noConversion"/>
  </si>
  <si>
    <t>http://blessedsacramentlincoln.com/school/</t>
    <phoneticPr fontId="2" type="noConversion"/>
  </si>
  <si>
    <t>Cathedral of the Risen Christ School</t>
    <phoneticPr fontId="2" type="noConversion"/>
  </si>
  <si>
    <r>
      <t>PK</t>
    </r>
    <r>
      <rPr>
        <sz val="8"/>
        <color indexed="8"/>
        <rFont val="Calibri"/>
        <family val="2"/>
      </rPr>
      <t>-8</t>
    </r>
  </si>
  <si>
    <t>North American Martyrs School</t>
    <phoneticPr fontId="2" type="noConversion"/>
  </si>
  <si>
    <t>Sacred Heart School</t>
    <phoneticPr fontId="2" type="noConversion"/>
  </si>
  <si>
    <t>PK-8</t>
    <phoneticPr fontId="2" type="noConversion"/>
  </si>
  <si>
    <t>http://www.dioceseoflincoln.org/Directory/school_lincoln-sacredheart.aspx</t>
    <phoneticPr fontId="2" type="noConversion"/>
  </si>
  <si>
    <t>St. Joseph School</t>
    <phoneticPr fontId="2" type="noConversion"/>
  </si>
  <si>
    <t>http://www.stjosephlnk.org/School/default.aspx</t>
    <phoneticPr fontId="2" type="noConversion"/>
  </si>
  <si>
    <t>St. Mary's School</t>
    <phoneticPr fontId="2" type="noConversion"/>
  </si>
  <si>
    <t>http://www.dioceseoflincoln.org/Directory/school_lincoln-stmary.aspx</t>
    <phoneticPr fontId="2" type="noConversion"/>
  </si>
  <si>
    <t>St. Patrick's Elementary School</t>
    <phoneticPr fontId="2" type="noConversion"/>
  </si>
  <si>
    <t>http://www.dioceseoflincoln.org/Directory/school_lincoln-stpatrick.aspx</t>
    <phoneticPr fontId="2" type="noConversion"/>
  </si>
  <si>
    <t>St. Teresa Elementary School</t>
    <phoneticPr fontId="2" type="noConversion"/>
  </si>
  <si>
    <t>Villa Marie School</t>
    <phoneticPr fontId="2" type="noConversion"/>
  </si>
  <si>
    <t>Ungraded special education</t>
    <phoneticPr fontId="2" type="noConversion"/>
  </si>
  <si>
    <t>Lincoln Christian Elem/JR-SR</t>
    <phoneticPr fontId="2" type="noConversion"/>
  </si>
  <si>
    <t>http://parkviewchristianschool.org/site1/</t>
    <phoneticPr fontId="2" type="noConversion"/>
  </si>
  <si>
    <t xml:space="preserve">Lincoln Lutheran Middle/High School </t>
    <phoneticPr fontId="2" type="noConversion"/>
  </si>
  <si>
    <t>Christ Elementary School</t>
    <phoneticPr fontId="2" type="noConversion"/>
  </si>
  <si>
    <t>PK-6</t>
    <phoneticPr fontId="2" type="noConversion"/>
  </si>
  <si>
    <t>402-416-7402</t>
    <phoneticPr fontId="2" type="noConversion"/>
  </si>
  <si>
    <t>http://www.faithlincoln.org/</t>
    <phoneticPr fontId="2" type="noConversion"/>
  </si>
  <si>
    <t>http://www.goodshepherdlincoln.org/schools/good_shepherd.html</t>
    <phoneticPr fontId="2" type="noConversion"/>
  </si>
  <si>
    <t>Messiah Lutheran School</t>
    <phoneticPr fontId="2" type="noConversion"/>
  </si>
  <si>
    <t>http://www.messiahlincoln.org/</t>
    <phoneticPr fontId="2" type="noConversion"/>
  </si>
  <si>
    <t>St. Mark Evangelical Lutheran School</t>
    <phoneticPr fontId="2" type="noConversion"/>
  </si>
  <si>
    <t>K-8</t>
    <phoneticPr fontId="2" type="noConversion"/>
  </si>
  <si>
    <t>http://school.stmarkwels.org/</t>
    <phoneticPr fontId="2" type="noConversion"/>
  </si>
  <si>
    <t>PK</t>
    <phoneticPr fontId="2" type="noConversion"/>
  </si>
  <si>
    <t>Trinity Lutheran Church &amp; School</t>
    <phoneticPr fontId="2" type="noConversion"/>
  </si>
  <si>
    <t>http://www.trinitylcms-lincoln.com/</t>
  </si>
  <si>
    <t>Child's View Montessori</t>
    <phoneticPr fontId="2" type="noConversion"/>
  </si>
  <si>
    <t>402-484-6230</t>
    <phoneticPr fontId="2" type="noConversion"/>
  </si>
  <si>
    <t>Lincoln Montessori School</t>
    <phoneticPr fontId="2" type="noConversion"/>
  </si>
  <si>
    <t>30 mo.-6 yr. olds</t>
    <phoneticPr fontId="2" type="noConversion"/>
  </si>
  <si>
    <t>-</t>
    <phoneticPr fontId="2" type="noConversion"/>
  </si>
  <si>
    <t>402-489-8110</t>
    <phoneticPr fontId="2" type="noConversion"/>
  </si>
  <si>
    <t>http://www.childrenscirclemontessori.org/</t>
  </si>
  <si>
    <t>Berniklau Education Solutions Team</t>
    <phoneticPr fontId="2" type="noConversion"/>
  </si>
  <si>
    <t>http://www.berniklaueducationsolutionsteam.com/</t>
  </si>
  <si>
    <t>A.4 “Percent of Students Enrolled in College at Any Time During the First Year After High School, 2008”</t>
    <phoneticPr fontId="2" type="noConversion"/>
  </si>
  <si>
    <t xml:space="preserve">     National Student Clearing House graduate follow up study (2009)</t>
    <phoneticPr fontId="2" type="noConversion"/>
  </si>
  <si>
    <t>A.5 Lincoln Public Schools; Focus Programs; John Neal</t>
    <phoneticPr fontId="2" type="noConversion"/>
  </si>
  <si>
    <t>Source: Nebraska Department of Education - State of the Schools Report, available at: http://www.education.ne.gov/</t>
  </si>
  <si>
    <t>2. 3rd &amp; 8th Grade Iowa Test of Basic Skills</t>
  </si>
  <si>
    <t>Land‐grant research university; primary doctoral degree granting institution in the state. See http://www.unl.edu/ucomm/research/</t>
  </si>
  <si>
    <t>Promotes synergy between the University of Nebraska and park tenants by facilitating technology transfer and interaction with the private sector via basic and applied research of technology based projects and services. http://www.nebraskatechpark.com/</t>
  </si>
  <si>
    <t>University of Nebraska Innovation Campus</t>
  </si>
  <si>
    <t>Seeks to develop a premier private/public-sector sustainable research campus, capitalizing on research growth and the expertise of UNL faculty.
http://innovate.unl.edu/</t>
  </si>
  <si>
    <t>Avery, Bill</t>
  </si>
  <si>
    <t>Campbell, Kathy</t>
  </si>
  <si>
    <t>Coash, Colby</t>
  </si>
  <si>
    <t>Conrad, Danielle</t>
  </si>
  <si>
    <t>Fulton, Tony</t>
  </si>
  <si>
    <t>Haar, Ken</t>
  </si>
  <si>
    <t>McGill, Amanda</t>
  </si>
  <si>
    <t>Wallman, Norman</t>
  </si>
  <si>
    <t>Name</t>
  </si>
  <si>
    <t>District</t>
  </si>
  <si>
    <t xml:space="preserve"># of Elected Officials (State Senators)
</t>
  </si>
  <si>
    <t>First</t>
  </si>
  <si>
    <t>Committee Assignment</t>
  </si>
  <si>
    <t>Agriculture; Foreign Affairs</t>
  </si>
  <si>
    <t>First Elected</t>
  </si>
  <si>
    <t>Last Elected</t>
  </si>
  <si>
    <t>Nov. 2012</t>
  </si>
  <si>
    <t>Sorted by District #</t>
  </si>
  <si>
    <t>District #</t>
  </si>
  <si>
    <t>Listed by Last Name</t>
  </si>
  <si>
    <t>D. Household Income, 2010</t>
    <phoneticPr fontId="54" type="noConversion"/>
  </si>
  <si>
    <r>
      <t>2000-200</t>
    </r>
    <r>
      <rPr>
        <b/>
        <sz val="8"/>
        <color indexed="8"/>
        <rFont val="Calibri"/>
        <family val="2"/>
      </rPr>
      <t>9</t>
    </r>
  </si>
  <si>
    <t>G.Nebraska National Guard, http://www.neguard.com/</t>
    <phoneticPr fontId="54" type="noConversion"/>
  </si>
  <si>
    <r>
      <t>F. US Census Bureau, 20</t>
    </r>
    <r>
      <rPr>
        <sz val="6"/>
        <color indexed="8"/>
        <rFont val="Calibri"/>
        <family val="2"/>
      </rPr>
      <t>10</t>
    </r>
    <r>
      <rPr>
        <sz val="6"/>
        <color theme="1"/>
        <rFont val="Calibri"/>
        <family val="2"/>
        <scheme val="minor"/>
      </rPr>
      <t xml:space="preserve"> American Community Survey, Lincoln MSA, Economic Profile &amp; Table </t>
    </r>
    <r>
      <rPr>
        <sz val="6"/>
        <color indexed="8"/>
        <rFont val="Calibri"/>
        <family val="2"/>
      </rPr>
      <t>B08303</t>
    </r>
    <r>
      <rPr>
        <sz val="6"/>
        <color theme="1"/>
        <rFont val="Calibri"/>
        <family val="2"/>
        <scheme val="minor"/>
      </rPr>
      <t>. Travel Time to Work</t>
    </r>
  </si>
  <si>
    <r>
      <t>E. Nebraska Workforce Development, 2008-2018 Nebraska Long</t>
    </r>
    <r>
      <rPr>
        <sz val="6"/>
        <color indexed="8"/>
        <rFont val="新細明體"/>
        <family val="2"/>
        <charset val="136"/>
      </rPr>
      <t></t>
    </r>
    <r>
      <rPr>
        <sz val="6"/>
        <color indexed="8"/>
        <rFont val="Calibri"/>
        <family val="2"/>
      </rPr>
      <t xml:space="preserve"> Term Occupational Projections for the Lincoln MSA; http://www.dol.nebraska.gov/nwd/lmi/co/proj/ltindproj/Lincoln.xls (accessed 5/27/12)</t>
    </r>
  </si>
  <si>
    <r>
      <t>C. US Census Bureau, 20</t>
    </r>
    <r>
      <rPr>
        <sz val="6"/>
        <color indexed="8"/>
        <rFont val="Calibri"/>
        <family val="2"/>
      </rPr>
      <t>10</t>
    </r>
    <r>
      <rPr>
        <sz val="6"/>
        <color theme="1"/>
        <rFont val="Calibri"/>
        <family val="2"/>
        <scheme val="minor"/>
      </rPr>
      <t xml:space="preserve"> American Community Survey, Data Profiles, Lincoln MSA, Selected Economic Characteristics</t>
    </r>
  </si>
  <si>
    <t>92nd Headquarters Troop Command</t>
    <phoneticPr fontId="54" type="noConversion"/>
  </si>
  <si>
    <r>
      <t>67th</t>
    </r>
    <r>
      <rPr>
        <sz val="8"/>
        <color indexed="8"/>
        <rFont val="Calibri"/>
        <family val="2"/>
      </rPr>
      <t xml:space="preserve"> Area Support Group</t>
    </r>
  </si>
  <si>
    <t>155th Air Refueling Wing</t>
    <phoneticPr fontId="54" type="noConversion"/>
  </si>
  <si>
    <t>F. Commute Times 2010</t>
    <phoneticPr fontId="54" type="noConversion"/>
  </si>
  <si>
    <t>Total Self‐Employed and Unpaid Family Workers</t>
    <phoneticPr fontId="54" type="noConversion"/>
  </si>
  <si>
    <r>
      <t>% Change 200</t>
    </r>
    <r>
      <rPr>
        <b/>
        <sz val="8"/>
        <color indexed="8"/>
        <rFont val="Calibri"/>
        <family val="2"/>
      </rPr>
      <t>8</t>
    </r>
    <r>
      <rPr>
        <b/>
        <sz val="8"/>
        <color theme="1"/>
        <rFont val="Calibri"/>
        <family val="2"/>
        <scheme val="minor"/>
      </rPr>
      <t>‐201</t>
    </r>
    <r>
      <rPr>
        <b/>
        <sz val="8"/>
        <color indexed="8"/>
        <rFont val="Calibri"/>
        <family val="2"/>
      </rPr>
      <t>8</t>
    </r>
  </si>
  <si>
    <r>
      <t>Change in Employment
200</t>
    </r>
    <r>
      <rPr>
        <b/>
        <sz val="8"/>
        <color indexed="8"/>
        <rFont val="Calibri"/>
        <family val="2"/>
      </rPr>
      <t>8</t>
    </r>
    <r>
      <rPr>
        <b/>
        <sz val="8"/>
        <color theme="1"/>
        <rFont val="Calibri"/>
        <family val="2"/>
        <scheme val="minor"/>
      </rPr>
      <t>‐20</t>
    </r>
    <r>
      <rPr>
        <b/>
        <sz val="8"/>
        <color indexed="8"/>
        <rFont val="Calibri"/>
        <family val="2"/>
      </rPr>
      <t>18</t>
    </r>
  </si>
  <si>
    <r>
      <t>201</t>
    </r>
    <r>
      <rPr>
        <b/>
        <sz val="8"/>
        <color indexed="8"/>
        <rFont val="Calibri"/>
        <family val="2"/>
      </rPr>
      <t>8</t>
    </r>
    <r>
      <rPr>
        <b/>
        <sz val="8"/>
        <color theme="1"/>
        <rFont val="Calibri"/>
        <family val="2"/>
        <scheme val="minor"/>
      </rPr>
      <t xml:space="preserve"> Projected</t>
    </r>
  </si>
  <si>
    <r>
      <t>200</t>
    </r>
    <r>
      <rPr>
        <b/>
        <sz val="8"/>
        <color indexed="8"/>
        <rFont val="Calibri"/>
        <family val="2"/>
      </rPr>
      <t>8</t>
    </r>
    <r>
      <rPr>
        <b/>
        <sz val="8"/>
        <color theme="1"/>
        <rFont val="Calibri"/>
        <family val="2"/>
        <scheme val="minor"/>
      </rPr>
      <t xml:space="preserve">  Annual Employment</t>
    </r>
  </si>
  <si>
    <t>Natural Resources, construction, and maintenance</t>
    <phoneticPr fontId="54" type="noConversion"/>
  </si>
  <si>
    <t>C. Distribution of Employment by Occupation, 2010</t>
    <phoneticPr fontId="54" type="noConversion"/>
  </si>
  <si>
    <t>A. Educational Attainment, Population Age 25 and Over, 2010</t>
    <phoneticPr fontId="54" type="noConversion"/>
  </si>
  <si>
    <t>Sources:</t>
    <phoneticPr fontId="54" type="noConversion"/>
  </si>
  <si>
    <r>
      <t>Total All Industry/Ownership:</t>
    </r>
    <r>
      <rPr>
        <b/>
        <sz val="8"/>
        <color indexed="8"/>
        <rFont val="Calibri"/>
        <family val="2"/>
      </rPr>
      <t xml:space="preserve">
</t>
    </r>
  </si>
  <si>
    <r>
      <t>Federal Government</t>
    </r>
    <r>
      <rPr>
        <b/>
        <sz val="8"/>
        <color indexed="8"/>
        <rFont val="Calibri"/>
        <family val="2"/>
      </rPr>
      <t xml:space="preserve">
</t>
    </r>
  </si>
  <si>
    <r>
      <t>State Government</t>
    </r>
    <r>
      <rPr>
        <b/>
        <sz val="8"/>
        <color indexed="8"/>
        <rFont val="Calibri"/>
        <family val="2"/>
      </rPr>
      <t xml:space="preserve">
</t>
    </r>
  </si>
  <si>
    <r>
      <t>Local Government</t>
    </r>
    <r>
      <rPr>
        <b/>
        <sz val="8"/>
        <color indexed="8"/>
        <rFont val="Calibri"/>
        <family val="2"/>
      </rPr>
      <t xml:space="preserve">
</t>
    </r>
  </si>
  <si>
    <r>
      <t>Total Government</t>
    </r>
    <r>
      <rPr>
        <b/>
        <sz val="8"/>
        <color indexed="8"/>
        <rFont val="Calibri"/>
        <family val="2"/>
      </rPr>
      <t xml:space="preserve">
</t>
    </r>
  </si>
  <si>
    <t xml:space="preserve">Education &amp; Health Services
</t>
    <phoneticPr fontId="54" type="noConversion"/>
  </si>
  <si>
    <t xml:space="preserve">Professional &amp; Business Services
</t>
    <phoneticPr fontId="54" type="noConversion"/>
  </si>
  <si>
    <t xml:space="preserve">Financial Activities
</t>
    <phoneticPr fontId="54" type="noConversion"/>
  </si>
  <si>
    <t xml:space="preserve">Information
</t>
    <phoneticPr fontId="54" type="noConversion"/>
  </si>
  <si>
    <t xml:space="preserve">Trade, Transportation &amp; Utilities
</t>
    <phoneticPr fontId="54" type="noConversion"/>
  </si>
  <si>
    <t xml:space="preserve">Manufacturing
</t>
    <phoneticPr fontId="54" type="noConversion"/>
  </si>
  <si>
    <t xml:space="preserve">Construction
</t>
    <phoneticPr fontId="54" type="noConversion"/>
  </si>
  <si>
    <t>Natural Resources&amp; Mining</t>
    <phoneticPr fontId="54" type="noConversion"/>
  </si>
  <si>
    <t>Total, All Industries</t>
    <phoneticPr fontId="54" type="noConversion"/>
  </si>
  <si>
    <t>Lincoln MSA, 2011</t>
    <phoneticPr fontId="54" type="noConversion"/>
  </si>
  <si>
    <r>
      <t xml:space="preserve">All wage estimates are adjusted to </t>
    </r>
    <r>
      <rPr>
        <sz val="6"/>
        <color indexed="8"/>
        <rFont val="Calibri"/>
        <family val="2"/>
      </rPr>
      <t>November 2011</t>
    </r>
    <r>
      <rPr>
        <sz val="6"/>
        <color theme="1"/>
        <rFont val="Calibri"/>
        <family val="2"/>
        <scheme val="minor"/>
      </rPr>
      <t xml:space="preserve"> Employment Cost Index (ECI) factors</t>
    </r>
  </si>
  <si>
    <t>http://neworks.nebraska.gov/analyzer/searchAnalyzer.asp?cat=HST_EMP_WAGE_OCC&amp;session=OESWAGE&amp;subsession=3&amp;time=&amp;geo=&amp;currsubsessavail=&amp;incsource=&amp;blnStart=True</t>
    <phoneticPr fontId="54" type="noConversion"/>
  </si>
  <si>
    <r>
      <t>Nebraska Workforce Development, Labor Market Information, Occupatio</t>
    </r>
    <r>
      <rPr>
        <sz val="6"/>
        <color indexed="8"/>
        <rFont val="Calibri"/>
        <family val="2"/>
      </rPr>
      <t xml:space="preserve"> Wage Rate</t>
    </r>
    <r>
      <rPr>
        <sz val="6"/>
        <color theme="1"/>
        <rFont val="Calibri"/>
        <family val="2"/>
        <scheme val="minor"/>
      </rPr>
      <t xml:space="preserve">s, Lincoln MSA, accessed </t>
    </r>
    <r>
      <rPr>
        <sz val="6"/>
        <color indexed="8"/>
        <rFont val="Calibri"/>
        <family val="2"/>
      </rPr>
      <t>5/14/</t>
    </r>
    <r>
      <rPr>
        <sz val="6"/>
        <color theme="1"/>
        <rFont val="Calibri"/>
        <family val="2"/>
        <scheme val="minor"/>
      </rPr>
      <t>1</t>
    </r>
    <r>
      <rPr>
        <sz val="6"/>
        <color indexed="8"/>
        <rFont val="Calibri"/>
        <family val="2"/>
      </rPr>
      <t>2</t>
    </r>
  </si>
  <si>
    <t>Refuse and Recyclable Material Collectors</t>
  </si>
  <si>
    <t>Excavating and Loading Machine and Dragline Operators</t>
  </si>
  <si>
    <t>Conveyor Operators and Tenders</t>
  </si>
  <si>
    <t>Parking Lot Attendants</t>
  </si>
  <si>
    <t>Motor Vehicle Operators, All Other</t>
  </si>
  <si>
    <t>Taxi Drivers and Chauffeurs</t>
  </si>
  <si>
    <t>Light Truck or Delivery Services Drivers</t>
  </si>
  <si>
    <t>Heavy and Tractor-Trailer Truck Drivers</t>
  </si>
  <si>
    <t>Driver/Sales Workers</t>
  </si>
  <si>
    <t>Bus Drivers, Transit and Intercity</t>
  </si>
  <si>
    <t>First-Line Supervisors of Transportation and Material-Moving Machine and Vehicle Operators</t>
  </si>
  <si>
    <t>First-Line Supervisors of Helpers, Laborers, and Material Movers, Hand</t>
  </si>
  <si>
    <t>Helpers--Production Workers</t>
  </si>
  <si>
    <t>Molders, Shapers, and Casters, Except Metal and Plastic</t>
  </si>
  <si>
    <t>Etchers and Engravers</t>
  </si>
  <si>
    <t>Cleaning, Washing, and Metal Pickling Equipment Operators and Tenders</t>
  </si>
  <si>
    <t>Painters, Transportation Equipment</t>
  </si>
  <si>
    <t>Coating, Painting, and Spraying Machine Setters, Operators, and Tenders</t>
  </si>
  <si>
    <t>Packaging and Filling Machine Operators and Tenders</t>
  </si>
  <si>
    <t>Ophthalmic Laboratory Technicians</t>
  </si>
  <si>
    <t>Medical Appliance Technicians</t>
  </si>
  <si>
    <t>Dental Laboratory Technicians</t>
  </si>
  <si>
    <t>Inspectors, Testers, Sorters, Samplers, and Weighers</t>
  </si>
  <si>
    <t>Cutting and Slicing Machine Setters, Operators, and Tenders</t>
  </si>
  <si>
    <t>Cutters and Trimmers, Hand</t>
  </si>
  <si>
    <t>Mixing and Blending Machine Setters, Operators, and Tenders</t>
  </si>
  <si>
    <t>Separating, Filtering, Clarifying, Precipitating, and Still Machine Setters, Operators, and Tenders</t>
  </si>
  <si>
    <t>Chemical Equipment Operators and Tenders</t>
  </si>
  <si>
    <t>Water and Wastewater Treatment Plant and System Operators</t>
  </si>
  <si>
    <t>Stationary Engineers and Boiler Operators</t>
  </si>
  <si>
    <t>Woodworking Machine Setters, Operators, and Tenders, Except Sawing</t>
  </si>
  <si>
    <t>Cabinetmakers and Bench Carpenters</t>
  </si>
  <si>
    <t>Sewing Machine Operators</t>
  </si>
  <si>
    <t>Laundry and Dry-Cleaning Workers</t>
  </si>
  <si>
    <t>Print Binding and Finishing Workers</t>
  </si>
  <si>
    <t>Printing Press Operators</t>
  </si>
  <si>
    <t>Prepress Technician and Workers</t>
  </si>
  <si>
    <t>Welders, Cutters, Solderers, and Brazers</t>
  </si>
  <si>
    <t>Tool and Die Makers</t>
  </si>
  <si>
    <t>Multiple Machine Tool Setters, Operators, and Tenders, Metal and Plastic</t>
  </si>
  <si>
    <t>Molding, Coremaking, and Casting Machine Setters, Operators, and Tenders, Metal and Plastic</t>
  </si>
  <si>
    <t>Machinists</t>
  </si>
  <si>
    <t>Milling and Planing Machine Setters, Operators, and Tenders, Metal and Plastic</t>
  </si>
  <si>
    <t>Lathe and Turning Machine Tool Setters, Operators, and Tenders, Metal and Plastic</t>
  </si>
  <si>
    <t>Grinding, Lapping, Polishing, and Buffing Machine Tool Setters, Operators, and Tenders, Metal and Plastic</t>
  </si>
  <si>
    <t>Drilling and Boring Machine Tool Setters, Operators, and Tenders, Metal and Plastic</t>
  </si>
  <si>
    <t>Cutting, Punching, and Press Machine Setters, Operators, and Tenders, Metal and Plastic</t>
  </si>
  <si>
    <t>Rolling Machine Setters, Operators, and Tenders, Metal and Plastic</t>
  </si>
  <si>
    <t>Extruding and Drawing Machine Setters, Operators, and Tenders, Metal and Plastic</t>
  </si>
  <si>
    <t>Computer-Controlled Machine Tool Operators, Metal and Plastic</t>
  </si>
  <si>
    <t>Food Batchmakers</t>
  </si>
  <si>
    <t>Butchers and Meat Cutters</t>
  </si>
  <si>
    <t>Bakers</t>
  </si>
  <si>
    <t>Assemblers and Fabricators, All Other</t>
  </si>
  <si>
    <t>Team Assemblers</t>
  </si>
  <si>
    <t>Structural Metal Fabricators and Fitters</t>
  </si>
  <si>
    <t>Electrical and Electronic Equipment Assemblers</t>
  </si>
  <si>
    <t>First-Line Supervisors of Production and Operating Workers</t>
  </si>
  <si>
    <t>Helpers--Installation, Maintenance, and Repair Workers</t>
  </si>
  <si>
    <t>Riggers</t>
  </si>
  <si>
    <t>Locksmiths and Safe Repairers</t>
  </si>
  <si>
    <t>Coin, Vending, and Amusement Machine Servicers and Repairers</t>
  </si>
  <si>
    <t>Maintenance and Repair Workers, General</t>
  </si>
  <si>
    <t>Medical Equipment Repairers</t>
  </si>
  <si>
    <t>Telecommunications Line Installers and Repairers</t>
  </si>
  <si>
    <t>Maintenance Workers, Machinery</t>
  </si>
  <si>
    <t>Industrial Machinery Mechanics</t>
  </si>
  <si>
    <t>Heating, Air Conditioning, and Refrigeration Mechanics and Installers</t>
  </si>
  <si>
    <t>Tire Repairers and Changers</t>
  </si>
  <si>
    <t>Outdoor Power Equipment and Other Small Engine Mechanics</t>
  </si>
  <si>
    <t>Motorboat Mechanics and Service Technicians</t>
  </si>
  <si>
    <t>Mobile Heavy Equipment Mechanics, Except Engines</t>
  </si>
  <si>
    <t>Farm Equipment Mechanics and Service Technicians</t>
  </si>
  <si>
    <t>Bus and Truck Mechanics and Diesel Engine Specialists</t>
  </si>
  <si>
    <t>Automotive Service Technicians and Mechanics</t>
  </si>
  <si>
    <t>Automotive Body and Related Repairers</t>
  </si>
  <si>
    <t>Electronic Home Entertainment Equipment Installers and Repairers</t>
  </si>
  <si>
    <t>Electric Motor, Power Tool, and Related Repairers</t>
  </si>
  <si>
    <t>Computer, Automated Teller, and Office Machine Repairers</t>
  </si>
  <si>
    <t>First-Line Supervisors of Mechanics, Installers, and Repairers</t>
  </si>
  <si>
    <t>Earth Drillers, Except Oil and Gas</t>
  </si>
  <si>
    <t>Highway Maintenance Workers</t>
  </si>
  <si>
    <t>Construction and Building Inspectors</t>
  </si>
  <si>
    <t>Helpers--Roofers</t>
  </si>
  <si>
    <t>Helpers--Carpenters</t>
  </si>
  <si>
    <t>Helpers--Brickmasons, Blockmasons, Stonemasons, and Tile and Marble Setters</t>
  </si>
  <si>
    <t>Structural Iron and Steel Workers</t>
  </si>
  <si>
    <t>Sheet Metal Workers</t>
  </si>
  <si>
    <t>Roofers</t>
  </si>
  <si>
    <t>Plumbers, Pipefitters, and Steamfitters</t>
  </si>
  <si>
    <t>Pipelayers</t>
  </si>
  <si>
    <t>Painters, Construction and Maintenance</t>
  </si>
  <si>
    <t>Electricians</t>
  </si>
  <si>
    <t>Drywall and Ceiling Tile Installers</t>
  </si>
  <si>
    <t>Operating Engineers and Other Construction Equipment Operators</t>
  </si>
  <si>
    <t>Paving, Surfacing, and Tamping Equipment Operators</t>
  </si>
  <si>
    <t>Construction Laborers</t>
  </si>
  <si>
    <t>Cement Masons and Concrete Finishers</t>
  </si>
  <si>
    <t>Tile and Marble Setters</t>
  </si>
  <si>
    <t>Carpenters</t>
  </si>
  <si>
    <t>Brickmasons and Blockmasons</t>
  </si>
  <si>
    <t>Supervisors of Construction and Extraction Workers</t>
  </si>
  <si>
    <t>Construction and Extraction Occupations</t>
  </si>
  <si>
    <t>Farmworkers and Laborers, Crop, Nursery, and Greenhouse</t>
  </si>
  <si>
    <t>Graders and Sorters, Agricultural Products</t>
  </si>
  <si>
    <t>Agricultural Inspectors</t>
  </si>
  <si>
    <t>First-Line Supervisors of Farming, Fishing, and Forestry Workers</t>
  </si>
  <si>
    <t>Farming, Fishing, and Forestry Occupations</t>
  </si>
  <si>
    <t>Office Machine Operators, Except Computer</t>
  </si>
  <si>
    <t>Office Clerks, General</t>
  </si>
  <si>
    <t>Mail Clerks and Mail Machine Operators, Except Postal Service</t>
  </si>
  <si>
    <t>Insurance Claims and Policy Processing Clerks</t>
  </si>
  <si>
    <t>Desktop Publishers</t>
  </si>
  <si>
    <t>Word Processors and Typists</t>
  </si>
  <si>
    <t>Data Entry Keyers</t>
  </si>
  <si>
    <t>Computer Operators</t>
  </si>
  <si>
    <t>Secretaries and Administrative Assistants, Except Legal, Medical, and Executive</t>
  </si>
  <si>
    <t>Medical Secretaries</t>
  </si>
  <si>
    <t>Legal Secretaries</t>
  </si>
  <si>
    <t>Executive Secretaries and Executive Administrative Assistants</t>
  </si>
  <si>
    <t>Weighers, Measurers, Checkers, and Samplers, Recordkeeping</t>
  </si>
  <si>
    <t>Stock Clerks and Order Fillers</t>
  </si>
  <si>
    <t>Shipping, Receiving, and Traffic Clerks</t>
  </si>
  <si>
    <t>Production, Planning, and Expediting Clerks</t>
  </si>
  <si>
    <t>Postal Service Mail Sorters, Processors, and Processing Machine Operators</t>
  </si>
  <si>
    <t>Postal Service Mail Carriers</t>
  </si>
  <si>
    <t>Postal Service Clerks</t>
  </si>
  <si>
    <t>Dispatchers, Except Police, Fire, and Ambulance</t>
  </si>
  <si>
    <t>Police, Fire, and Ambulance Dispatchers</t>
  </si>
  <si>
    <t>Couriers and Messengers</t>
  </si>
  <si>
    <t>Cargo and Freight Agents</t>
  </si>
  <si>
    <t>Information and Record Clerks, All Other</t>
  </si>
  <si>
    <t>Receptionists and Information Clerks</t>
  </si>
  <si>
    <t>Human Resources Assistants, Except Payroll and Timekeeping</t>
  </si>
  <si>
    <t>Order Clerks</t>
  </si>
  <si>
    <t>New Accounts Clerks</t>
  </si>
  <si>
    <t>Loan Interviewers and Clerks</t>
  </si>
  <si>
    <t>Library Assistants, Clerical</t>
  </si>
  <si>
    <t>Interviewers, Except Eligibility and Loan</t>
  </si>
  <si>
    <t>Hotel, Motel, and Resort Desk Clerks</t>
  </si>
  <si>
    <t>File Clerks</t>
  </si>
  <si>
    <t>Eligibility Interviewers, Government Programs</t>
  </si>
  <si>
    <t>Customer Service Representatives</t>
  </si>
  <si>
    <t>Credit Authorizers, Checkers, and Clerks</t>
  </si>
  <si>
    <t>Court, Municipal, and License Clerks</t>
  </si>
  <si>
    <t>Brokerage Clerks</t>
  </si>
  <si>
    <t>Tellers</t>
  </si>
  <si>
    <t>Procurement Clerks</t>
  </si>
  <si>
    <t>Payroll and Timekeeping Clerks</t>
  </si>
  <si>
    <t>Bookkeeping, Accounting, and Auditing Clerks</t>
  </si>
  <si>
    <t>Billing and Posting Clerks</t>
  </si>
  <si>
    <t>Bill and Account Collectors</t>
  </si>
  <si>
    <t>Switchboard Operators, Including Answering Service</t>
  </si>
  <si>
    <t>First-Line Supervisors of Office and Administrative Support Workers</t>
  </si>
  <si>
    <t>Telemarketers</t>
  </si>
  <si>
    <t>Sales Engineers</t>
  </si>
  <si>
    <t>Real Estate Brokers</t>
  </si>
  <si>
    <t>Demonstrators and Product Promoters</t>
  </si>
  <si>
    <t>Sales Representatives, Wholesale and Manufacturing, Except Technical and Scientific Products</t>
  </si>
  <si>
    <t>Sales Representatives, Wholesale and Manufacturing, Technical and Scientific Products</t>
  </si>
  <si>
    <t>Sales Representatives, Services, All Other</t>
  </si>
  <si>
    <t>Travel Agents</t>
  </si>
  <si>
    <t>Securities, Commodities, and Financial Services Sales Agents</t>
  </si>
  <si>
    <t>Insurance Sales Agents</t>
  </si>
  <si>
    <t>Advertising Sales Agents</t>
  </si>
  <si>
    <t>Retail Salespersons</t>
  </si>
  <si>
    <t>Parts Salespersons</t>
  </si>
  <si>
    <t>Counter and Rental Clerks</t>
  </si>
  <si>
    <t>First-Line Supervisors of Non-Retail Sales Workers</t>
  </si>
  <si>
    <t>First-Line Supervisors of Retail Sales Workers</t>
  </si>
  <si>
    <t>Personal Care and Service Workers, All Other</t>
  </si>
  <si>
    <t>Residential Advisors</t>
  </si>
  <si>
    <t>Recreation Workers</t>
  </si>
  <si>
    <t>Fitness Trainers and Aerobics Instructors</t>
  </si>
  <si>
    <t>Personal Care Aides</t>
  </si>
  <si>
    <t>Childcare Workers</t>
  </si>
  <si>
    <t>Hairdressers, Hairstylists, and Cosmetologists</t>
  </si>
  <si>
    <t>Locker Room, Coatroom, and Dressing Room Attendants</t>
  </si>
  <si>
    <t>Amusement and Recreation Attendants</t>
  </si>
  <si>
    <t>Ushers, Lobby Attendants, and Ticket Takers</t>
  </si>
  <si>
    <t>Gaming and Sports Book Writers and Runners</t>
  </si>
  <si>
    <t>Nonfarm Animal Caretakers</t>
  </si>
  <si>
    <t>Animal Trainers</t>
  </si>
  <si>
    <t>First-Line Supervisors of Personal Service Workers</t>
  </si>
  <si>
    <t>Personal Care and Service Occupations</t>
  </si>
  <si>
    <t>Pesticide Handlers, Sprayers, and Applicators, Vegetation</t>
  </si>
  <si>
    <t>Landscaping and Groundskeeping Workers</t>
  </si>
  <si>
    <t>Pest Control Workers</t>
  </si>
  <si>
    <t>Maids and Housekeeping Cleaners</t>
  </si>
  <si>
    <t>Janitors and Cleaners, Except Maids and Housekeeping Cleaners</t>
  </si>
  <si>
    <t>First-Line Supervisors of Landscaping, Lawn Service, and Groundskeeping Workers</t>
  </si>
  <si>
    <t>First-Line Supervisors of Housekeeping and Janitorial Workers</t>
  </si>
  <si>
    <t>Building and Grounds Cleaning and Maintenance Occupations</t>
  </si>
  <si>
    <t>Hosts and Hostesses, Restaurant, Lounge, and Coffee Shop</t>
  </si>
  <si>
    <t>Dishwashers</t>
  </si>
  <si>
    <t>Dining Room and Cafeteria Attendants and Bartender Helpers</t>
  </si>
  <si>
    <t>Food Servers, Nonrestaurant</t>
  </si>
  <si>
    <t>Waiters and Waitresses</t>
  </si>
  <si>
    <t>Counter Attendants, Cafeteria, Food Concession, and Coffee Shop</t>
  </si>
  <si>
    <t>Combined Food Preparation and Serving Workers, Including Fast Food</t>
  </si>
  <si>
    <t>Bartenders</t>
  </si>
  <si>
    <t>Food Preparation Workers</t>
  </si>
  <si>
    <t>Cooks, Short Order</t>
  </si>
  <si>
    <t>Cooks, Restaurant</t>
  </si>
  <si>
    <t>Cooks, Institution and Cafeteria</t>
  </si>
  <si>
    <t>Cooks, Fast Food</t>
  </si>
  <si>
    <t>First-Line Supervisors of Food Preparation and Serving Workers</t>
  </si>
  <si>
    <t>Chefs and Head Cooks</t>
  </si>
  <si>
    <t>Food Preparation and Serving Related Occupations</t>
  </si>
  <si>
    <t>Protective Service Workers, All Other</t>
  </si>
  <si>
    <t>Security Guards</t>
  </si>
  <si>
    <t>Police and Sheriff's Patrol Officers</t>
  </si>
  <si>
    <t>Correctional Officers and Jailers</t>
  </si>
  <si>
    <t>Firefighters</t>
  </si>
  <si>
    <t>First-Line Supervisors of Protective Service Workers, All Other</t>
  </si>
  <si>
    <t>First-Line Supervisors of Fire Fighting and Prevention Workers</t>
  </si>
  <si>
    <t>First-Line Supervisors of Correctional Officers</t>
  </si>
  <si>
    <t>Protective Service Occupations</t>
  </si>
  <si>
    <t>Veterinary Assistants and Laboratory Animal Caretakers</t>
  </si>
  <si>
    <t>Pharmacy Aides</t>
  </si>
  <si>
    <t>Medical Transcriptionists</t>
  </si>
  <si>
    <t>Medical Equipment Preparers</t>
  </si>
  <si>
    <t>Medical Assistants</t>
  </si>
  <si>
    <t>Dental Assistants</t>
  </si>
  <si>
    <t>Physical Therapist Aides</t>
  </si>
  <si>
    <t>Physical Therapist Assistants</t>
  </si>
  <si>
    <t>Nursing Aides, Orderlies, and Attendants</t>
  </si>
  <si>
    <t>Home Health Aides</t>
  </si>
  <si>
    <t>Healthcare Support Occupations</t>
  </si>
  <si>
    <t>Athletic Trainers</t>
  </si>
  <si>
    <t>Occupational Health and Safety Specialists</t>
  </si>
  <si>
    <t>Opticians, Dispensing</t>
  </si>
  <si>
    <t>Medical Records and Health Information Technicians</t>
  </si>
  <si>
    <t>Licensed Practical and Licensed Vocational Nurses</t>
  </si>
  <si>
    <t>Veterinary Technologists and Technicians</t>
  </si>
  <si>
    <t>Surgical Technologists</t>
  </si>
  <si>
    <t>Psychiatric Technicians</t>
  </si>
  <si>
    <t>Pharmacy Technicians</t>
  </si>
  <si>
    <t>Dietetic Technicians</t>
  </si>
  <si>
    <t>Nuclear Medicine Technologists</t>
  </si>
  <si>
    <t>Diagnostic Medical Sonographers</t>
  </si>
  <si>
    <t>Cardiovascular Technologists and Technicians</t>
  </si>
  <si>
    <t>Dental Hygienists</t>
  </si>
  <si>
    <t>Medical and Clinical Laboratory Technicians</t>
  </si>
  <si>
    <t>Medical and Clinical Laboratory Technologists</t>
  </si>
  <si>
    <t>Audiologists</t>
  </si>
  <si>
    <t>Veterinarians</t>
  </si>
  <si>
    <t>Speech-Language Pathologists</t>
  </si>
  <si>
    <t>Respiratory Therapists</t>
  </si>
  <si>
    <t>Recreational Therapists</t>
  </si>
  <si>
    <t>Physical Therapists</t>
  </si>
  <si>
    <t>Occupational Therapists</t>
  </si>
  <si>
    <t>Registered Nurses</t>
  </si>
  <si>
    <t>Physician Assistants</t>
  </si>
  <si>
    <t>Family and General Practitioners</t>
  </si>
  <si>
    <t>Pharmacists</t>
  </si>
  <si>
    <t>Optometrists</t>
  </si>
  <si>
    <t>Dietitians and Nutritionists</t>
  </si>
  <si>
    <t>Chiropractors</t>
  </si>
  <si>
    <t>Healthcare Practitioners and Technical Occupations</t>
  </si>
  <si>
    <t>Photographers</t>
  </si>
  <si>
    <t>Audio and Video Equipment Technicians</t>
  </si>
  <si>
    <t>Interpreters and Translators</t>
  </si>
  <si>
    <t>Writers and Authors</t>
  </si>
  <si>
    <t>Technical Writers</t>
  </si>
  <si>
    <t>Editors</t>
  </si>
  <si>
    <t>Public Relations Specialists</t>
  </si>
  <si>
    <t>Reporters and Correspondents</t>
  </si>
  <si>
    <t>Radio and Television Announcers</t>
  </si>
  <si>
    <t>Coaches and Scouts</t>
  </si>
  <si>
    <t>Producers and Directors</t>
  </si>
  <si>
    <t>Merchandise Displayers and Window Trimmers</t>
  </si>
  <si>
    <t>Interior Designers</t>
  </si>
  <si>
    <t>Graphic Designers</t>
  </si>
  <si>
    <t>Floral Designers</t>
  </si>
  <si>
    <t>Multimedia Artists and Animators</t>
  </si>
  <si>
    <t>Art Directors</t>
  </si>
  <si>
    <t>Arts, Design, Entertainment, Sports, and Media Occupations</t>
  </si>
  <si>
    <t>Education, Training, and Library Workers, All Other</t>
  </si>
  <si>
    <t>Teacher Assistants</t>
  </si>
  <si>
    <t>Instructional Coordinators</t>
  </si>
  <si>
    <t>Library Technicians</t>
  </si>
  <si>
    <t>Librarians</t>
  </si>
  <si>
    <t>Museum Technicians and Conservators</t>
  </si>
  <si>
    <t>Curators</t>
  </si>
  <si>
    <t>All other teachers, primary, secondary, and adult</t>
  </si>
  <si>
    <t>Self-Enrichment Education Teachers</t>
  </si>
  <si>
    <t>Adult Basic and Secondary Education and Literacy Teachers and Instructors</t>
  </si>
  <si>
    <t>Special Education Teachers, Secondary School</t>
  </si>
  <si>
    <t>Special Education Teachers, Preschool, Kindergarten, and Elementary School</t>
  </si>
  <si>
    <t>Career/Technical Education Teachers, Secondary School</t>
  </si>
  <si>
    <t>Secondary School Teachers, Except Special and Career/Technical Education</t>
  </si>
  <si>
    <t>Preschool Teachers, Except Special Education</t>
  </si>
  <si>
    <t>Graduate Teaching Assistants</t>
  </si>
  <si>
    <t>Philosophy and Religion Teachers, Postsecondary</t>
  </si>
  <si>
    <t>Communications Teachers, Postsecondary</t>
  </si>
  <si>
    <t>Art, Drama, and Music Teachers, Postsecondary</t>
  </si>
  <si>
    <t>Education Teachers, Postsecondary</t>
  </si>
  <si>
    <t>Nursing Instructors and Teachers, Postsecondary</t>
  </si>
  <si>
    <t>Sociology Teachers, Postsecondary</t>
  </si>
  <si>
    <t>Physics Teachers, Postsecondary</t>
  </si>
  <si>
    <t>Chemistry Teachers, Postsecondary</t>
  </si>
  <si>
    <t>Engineering Teachers, Postsecondary</t>
  </si>
  <si>
    <t>Mathematical Science Teachers, Postsecondary</t>
  </si>
  <si>
    <t>Computer Science Teachers, Postsecondary</t>
  </si>
  <si>
    <t>Business Teachers, Postsecondary</t>
  </si>
  <si>
    <t>Education, Training, and Library Occupations</t>
  </si>
  <si>
    <t>Paralegals and Legal Assistants</t>
  </si>
  <si>
    <t>Judicial Law Clerks</t>
  </si>
  <si>
    <t>Lawyers</t>
  </si>
  <si>
    <t>Legal Occupations</t>
  </si>
  <si>
    <t>Clergy</t>
  </si>
  <si>
    <t>Social and Human Service Assistants</t>
  </si>
  <si>
    <t>Health Educators</t>
  </si>
  <si>
    <t>Social Workers, All Other</t>
  </si>
  <si>
    <t>Mental Health and Substance Abuse Social Workers</t>
  </si>
  <si>
    <t>Healthcare Social Workers</t>
  </si>
  <si>
    <t>Child, Family, and School Social Workers</t>
  </si>
  <si>
    <t>Rehabilitation Counselors</t>
  </si>
  <si>
    <t>Mental Health Counselors</t>
  </si>
  <si>
    <t>Educational, Guidance, School, and Vocational Counselors</t>
  </si>
  <si>
    <t>Substance Abuse and Behavioral Disorder Counselors</t>
  </si>
  <si>
    <t>Community and Social Services Occupations</t>
  </si>
  <si>
    <t>Environmental Science and Protection Technicians, Including Health</t>
  </si>
  <si>
    <t>Biological Technicians</t>
  </si>
  <si>
    <t>Agricultural and Food Science Technicians</t>
  </si>
  <si>
    <t>Urban and Regional Planners</t>
  </si>
  <si>
    <t>Clinical, Counseling, and School Psychologists</t>
  </si>
  <si>
    <t>Survey Researchers</t>
  </si>
  <si>
    <t>Hydrologists</t>
  </si>
  <si>
    <t>Environmental Scientists and Specialists, Including Health</t>
  </si>
  <si>
    <t>Chemists</t>
  </si>
  <si>
    <t>Medical Scientists, Except Epidemiologists</t>
  </si>
  <si>
    <t>Conservation Scientists</t>
  </si>
  <si>
    <t>Microbiologists</t>
  </si>
  <si>
    <t>Soil and Plant Scientists</t>
  </si>
  <si>
    <t>Food Scientists and Technologists</t>
  </si>
  <si>
    <t>Surveying and Mapping Technicians</t>
  </si>
  <si>
    <t>Engineering Technicians, Except Drafters, All Other</t>
  </si>
  <si>
    <t>Mechanical Engineering Technicians</t>
  </si>
  <si>
    <t>Industrial Engineering Technicians</t>
  </si>
  <si>
    <t>Environmental Engineering Technicians</t>
  </si>
  <si>
    <t>Electro-Mechanical Technicians</t>
  </si>
  <si>
    <t>Electrical and Electronic Engineering Technicians</t>
  </si>
  <si>
    <t>Civil Engineering Technicians</t>
  </si>
  <si>
    <t>Drafters, All Other</t>
  </si>
  <si>
    <t>Mechanical Drafters</t>
  </si>
  <si>
    <t>Electrical and Electronics Drafters</t>
  </si>
  <si>
    <t>Architectural and Civil Drafters</t>
  </si>
  <si>
    <t>Engineers, All Other</t>
  </si>
  <si>
    <t>Mechanical Engineers</t>
  </si>
  <si>
    <t>Industrial Engineers</t>
  </si>
  <si>
    <t>Environmental Engineers</t>
  </si>
  <si>
    <t>Electronics Engineers, Except Computer</t>
  </si>
  <si>
    <t>Electrical Engineers</t>
  </si>
  <si>
    <t>Civil Engineers</t>
  </si>
  <si>
    <t>Biomedical Engineers</t>
  </si>
  <si>
    <t>Surveyors</t>
  </si>
  <si>
    <t>Cartographers and Photogrammetrists</t>
  </si>
  <si>
    <t>Landscape Architects</t>
  </si>
  <si>
    <t>Architects, Except Landscape and Naval</t>
  </si>
  <si>
    <t>Statisticians</t>
  </si>
  <si>
    <t>Actuaries</t>
  </si>
  <si>
    <t>Network and Computer Systems Administrators</t>
  </si>
  <si>
    <t>Database Administrators</t>
  </si>
  <si>
    <t>Software Developers, Systems Software</t>
  </si>
  <si>
    <t>Software Developers, Applications</t>
  </si>
  <si>
    <t>Computer Programmers</t>
  </si>
  <si>
    <t>Computer Systems Analysts</t>
  </si>
  <si>
    <t>Computer and Mathematical Occupations</t>
  </si>
  <si>
    <t>Financial Specialists, All Other</t>
  </si>
  <si>
    <t>Loan Officers</t>
  </si>
  <si>
    <t>Financial Examiners</t>
  </si>
  <si>
    <t>Insurance Underwriters</t>
  </si>
  <si>
    <t>Personal Financial Advisors</t>
  </si>
  <si>
    <t>Financial Analysts</t>
  </si>
  <si>
    <t>Credit Analysts</t>
  </si>
  <si>
    <t>Appraisers and Assessors of Real Estate</t>
  </si>
  <si>
    <t>Accountants and Auditors</t>
  </si>
  <si>
    <t>Business Operations Specialists, All Other</t>
  </si>
  <si>
    <t>Market Research Analysts and Marketing Specialists</t>
  </si>
  <si>
    <t>Training and Development Specialists</t>
  </si>
  <si>
    <t>Compensation, Benefits, and Job Analysis Specialists</t>
  </si>
  <si>
    <t>Meeting, Convention, and Event Planners</t>
  </si>
  <si>
    <t>Management Analysts</t>
  </si>
  <si>
    <t>Logisticians</t>
  </si>
  <si>
    <t>Cost Estimators</t>
  </si>
  <si>
    <t>Compliance Officers</t>
  </si>
  <si>
    <t>Claims Adjusters, Examiners, and Investigators</t>
  </si>
  <si>
    <t>Purchasing Agents, Except Wholesale, Retail, and Farm Products</t>
  </si>
  <si>
    <t>Wholesale and Retail Buyers, Except Farm Products</t>
  </si>
  <si>
    <t>Buyers and Purchasing Agents, Farm Products</t>
  </si>
  <si>
    <t>Managers, All Other</t>
  </si>
  <si>
    <t>Emergency Management Directors</t>
  </si>
  <si>
    <t>Social and Community Service Managers</t>
  </si>
  <si>
    <t>Property, Real Estate, and Community Association Managers</t>
  </si>
  <si>
    <t>Postmasters and Mail Superintendents</t>
  </si>
  <si>
    <t>Medical and Health Services Managers</t>
  </si>
  <si>
    <t>Lodging Managers</t>
  </si>
  <si>
    <t>Food Service Managers</t>
  </si>
  <si>
    <t>Architectural and Engineering Managers</t>
  </si>
  <si>
    <t>Education Administrators, Postsecondary</t>
  </si>
  <si>
    <t>Education Administrators, Elementary and Secondary School</t>
  </si>
  <si>
    <t>Education Administrators, Preschool and Childcare Center/Program</t>
  </si>
  <si>
    <t>Construction Managers</t>
  </si>
  <si>
    <t>Training and Development Managers</t>
  </si>
  <si>
    <t>Human Resources Managers</t>
  </si>
  <si>
    <t>Compensation and Benefits Managers</t>
  </si>
  <si>
    <t>Transportation, Storage, and Distribution Managers</t>
  </si>
  <si>
    <t>Purchasing Managers</t>
  </si>
  <si>
    <t>Industrial Production Managers</t>
  </si>
  <si>
    <t>Financial Managers</t>
  </si>
  <si>
    <t>Computer and Information Systems Managers</t>
  </si>
  <si>
    <t>Administrative Services Managers</t>
  </si>
  <si>
    <t>Public Relations and Fundraising Managers</t>
  </si>
  <si>
    <t>Sales Managers</t>
  </si>
  <si>
    <t>Marketing Managers</t>
  </si>
  <si>
    <t>Advertising and Promotions Managers</t>
  </si>
  <si>
    <t>Legislators</t>
  </si>
  <si>
    <t>General and Operations Managers</t>
  </si>
  <si>
    <t>Management Occupations</t>
  </si>
  <si>
    <t>Total All Occupations</t>
  </si>
  <si>
    <t>Entry wage</t>
    <phoneticPr fontId="54" type="noConversion"/>
  </si>
  <si>
    <r>
      <t>Lincoln MSA</t>
    </r>
    <r>
      <rPr>
        <b/>
        <sz val="8"/>
        <color indexed="8"/>
        <rFont val="Calibri"/>
        <family val="2"/>
      </rPr>
      <t xml:space="preserve"> (4Q 2011)</t>
    </r>
  </si>
  <si>
    <r>
      <t>C. Nebraska Workforce Development,</t>
    </r>
    <r>
      <rPr>
        <sz val="6"/>
        <color indexed="8"/>
        <rFont val="Calibri"/>
        <family val="2"/>
      </rPr>
      <t>Unemployment Handbooks: For Workers, For Employers, http://www.dol.nebraska.gov/workers/Unemploybooks.cfm</t>
    </r>
  </si>
  <si>
    <r>
      <t>B. National Academy of Social Insurance,Worker's Compensation: Benefits, Coverage &amp; Costs, 200</t>
    </r>
    <r>
      <rPr>
        <sz val="6"/>
        <color indexed="8"/>
        <rFont val="Calibri"/>
        <family val="2"/>
      </rPr>
      <t>9</t>
    </r>
    <r>
      <rPr>
        <sz val="6"/>
        <color theme="1"/>
        <rFont val="Calibri"/>
        <family val="2"/>
        <scheme val="minor"/>
      </rPr>
      <t xml:space="preserve">:  </t>
    </r>
    <r>
      <rPr>
        <sz val="6"/>
        <color indexed="8"/>
        <rFont val="Calibri"/>
        <family val="2"/>
      </rPr>
      <t>http://www.nasi.org</t>
    </r>
    <r>
      <rPr>
        <sz val="6"/>
        <color theme="1"/>
        <rFont val="Calibri"/>
        <family val="2"/>
        <scheme val="minor"/>
      </rPr>
      <t xml:space="preserve">, Tables 3,7,8,10, accessed </t>
    </r>
    <r>
      <rPr>
        <sz val="6"/>
        <color indexed="8"/>
        <rFont val="Calibri"/>
        <family val="2"/>
      </rPr>
      <t>5/17</t>
    </r>
    <r>
      <rPr>
        <sz val="6"/>
        <color theme="1"/>
        <rFont val="Calibri"/>
        <family val="2"/>
        <scheme val="minor"/>
      </rPr>
      <t>/201</t>
    </r>
    <r>
      <rPr>
        <sz val="6"/>
        <color indexed="8"/>
        <rFont val="Calibri"/>
        <family val="2"/>
      </rPr>
      <t>2</t>
    </r>
  </si>
  <si>
    <r>
      <t xml:space="preserve">A. Nebraska Workers' Compensation Court, http://www.wcc.ne.gov/legal/benefits.pdf, accessed </t>
    </r>
    <r>
      <rPr>
        <sz val="6"/>
        <color indexed="8"/>
        <rFont val="Calibri"/>
        <family val="2"/>
      </rPr>
      <t>5/15/12</t>
    </r>
  </si>
  <si>
    <r>
      <t>Maximum Weekly Benefit Amount (201</t>
    </r>
    <r>
      <rPr>
        <sz val="8"/>
        <color indexed="8"/>
        <rFont val="Calibri"/>
        <family val="2"/>
      </rPr>
      <t>2</t>
    </r>
    <r>
      <rPr>
        <sz val="8"/>
        <color theme="1"/>
        <rFont val="Calibri"/>
        <family val="2"/>
        <scheme val="minor"/>
      </rPr>
      <t>):</t>
    </r>
  </si>
  <si>
    <r>
      <t>Gross earning of $</t>
    </r>
    <r>
      <rPr>
        <sz val="8"/>
        <color indexed="8"/>
        <rFont val="Calibri"/>
        <family val="2"/>
      </rPr>
      <t>3,868</t>
    </r>
    <r>
      <rPr>
        <sz val="8"/>
        <color theme="1"/>
        <rFont val="Calibri"/>
        <family val="2"/>
        <scheme val="minor"/>
      </rPr>
      <t xml:space="preserve"> (in 201</t>
    </r>
    <r>
      <rPr>
        <sz val="8"/>
        <color indexed="8"/>
        <rFont val="Calibri"/>
        <family val="2"/>
      </rPr>
      <t>2</t>
    </r>
    <r>
      <rPr>
        <sz val="8"/>
        <color theme="1"/>
        <rFont val="Calibri"/>
        <family val="2"/>
        <scheme val="minor"/>
      </rPr>
      <t>)</t>
    </r>
    <r>
      <rPr>
        <sz val="8"/>
        <color indexed="8"/>
        <rFont val="Calibri"/>
        <family val="2"/>
      </rPr>
      <t>, of which 800 must have been paid in one quarter and $1,850 in another quarter</t>
    </r>
  </si>
  <si>
    <r>
      <t>Eligibility For Benefit (201</t>
    </r>
    <r>
      <rPr>
        <sz val="8"/>
        <color indexed="8"/>
        <rFont val="Calibri"/>
        <family val="2"/>
      </rPr>
      <t>2</t>
    </r>
    <r>
      <rPr>
        <sz val="8"/>
        <color theme="1"/>
        <rFont val="Calibri"/>
        <family val="2"/>
        <scheme val="minor"/>
      </rPr>
      <t>)</t>
    </r>
  </si>
  <si>
    <t>Benefits by Provider</t>
    <phoneticPr fontId="54" type="noConversion"/>
  </si>
  <si>
    <r>
      <t>A.Union Membership, Coverage, Density and Employment by State from the CPS, 20</t>
    </r>
    <r>
      <rPr>
        <sz val="6"/>
        <color indexed="8"/>
        <rFont val="Calibri"/>
        <family val="2"/>
      </rPr>
      <t>11</t>
    </r>
    <r>
      <rPr>
        <sz val="6"/>
        <color theme="1"/>
        <rFont val="Calibri"/>
        <family val="2"/>
        <scheme val="minor"/>
      </rPr>
      <t xml:space="preserve">,www.unionstats.com, accessed </t>
    </r>
    <r>
      <rPr>
        <sz val="6"/>
        <color indexed="8"/>
        <rFont val="Calibri"/>
        <family val="2"/>
      </rPr>
      <t>5/17/12</t>
    </r>
  </si>
  <si>
    <t>Sources:</t>
    <phoneticPr fontId="54" type="noConversion"/>
  </si>
  <si>
    <t>Yes</t>
    <phoneticPr fontId="54" type="noConversion"/>
  </si>
  <si>
    <r>
      <t>I</t>
    </r>
    <r>
      <rPr>
        <sz val="8"/>
        <color indexed="8"/>
        <rFont val="Calibri"/>
        <family val="2"/>
      </rPr>
      <t>s</t>
    </r>
    <r>
      <rPr>
        <sz val="8"/>
        <color theme="1"/>
        <rFont val="Calibri"/>
        <family val="2"/>
        <scheme val="minor"/>
      </rPr>
      <t xml:space="preserve"> </t>
    </r>
    <r>
      <rPr>
        <sz val="8"/>
        <color indexed="8"/>
        <rFont val="Calibri"/>
        <family val="2"/>
      </rPr>
      <t>a Right to Work</t>
    </r>
    <r>
      <rPr>
        <sz val="8"/>
        <color theme="1"/>
        <rFont val="Calibri"/>
        <family val="2"/>
        <scheme val="minor"/>
      </rPr>
      <t xml:space="preserve"> Stat</t>
    </r>
    <r>
      <rPr>
        <sz val="8"/>
        <color indexed="8"/>
        <rFont val="Calibri"/>
        <family val="2"/>
      </rPr>
      <t>e?</t>
    </r>
  </si>
  <si>
    <t>G. US Army Corp of Engineers, Port Series No. 68, http://www.iwr.usace.army.mil/ndc/ports/pdf/ps/ps68.pdf</t>
    <phoneticPr fontId="54" type="noConversion"/>
  </si>
  <si>
    <t>F. Lincoln Airport Authority http://www.lincolnairport.com; http://www.airnav.com/airport/KLNK</t>
    <phoneticPr fontId="54" type="noConversion"/>
  </si>
  <si>
    <r>
      <t>E. Lincoln Airport Authority http://www.lincolnairport.com; http://www.airnav.com/airport/KLNK</t>
    </r>
    <r>
      <rPr>
        <sz val="6"/>
        <color indexed="8"/>
        <rFont val="Calibri"/>
        <family val="2"/>
      </rPr>
      <t>,; Omaha Airport Authority, http://www.flyoma.com/airport-authority/statistics (accessed 5‐218‐12)</t>
    </r>
  </si>
  <si>
    <r>
      <t xml:space="preserve">C. </t>
    </r>
    <r>
      <rPr>
        <sz val="6"/>
        <color indexed="8"/>
        <rFont val="Calibri"/>
        <family val="2"/>
      </rPr>
      <t>Bureau Labor Statistics, Quarterly Census Employment and Wages, Establishments for Truck Transportation</t>
    </r>
  </si>
  <si>
    <t xml:space="preserve">B. www.maps.google.com/ </t>
    <phoneticPr fontId="54" type="noConversion"/>
  </si>
  <si>
    <r>
      <t xml:space="preserve">7 </t>
    </r>
    <r>
      <rPr>
        <sz val="8"/>
        <color indexed="8"/>
        <rFont val="Calibri"/>
        <family val="2"/>
        <scheme val="minor"/>
      </rPr>
      <t xml:space="preserve">Post Office locations in Lincoln
</t>
    </r>
  </si>
  <si>
    <r>
      <t>6</t>
    </r>
    <r>
      <rPr>
        <sz val="8"/>
        <color indexed="8"/>
        <rFont val="Calibri"/>
        <family val="2"/>
        <scheme val="minor"/>
      </rPr>
      <t xml:space="preserve">:00 PM M‐F; </t>
    </r>
    <r>
      <rPr>
        <sz val="8"/>
        <color indexed="8"/>
        <rFont val="Calibri"/>
        <family val="2"/>
      </rPr>
      <t>3</t>
    </r>
    <r>
      <rPr>
        <sz val="8"/>
        <color indexed="8"/>
        <rFont val="Calibri"/>
        <family val="2"/>
        <scheme val="minor"/>
      </rPr>
      <t xml:space="preserve">:00 PM Sat.
</t>
    </r>
  </si>
  <si>
    <t xml:space="preserve">Yes
</t>
    <phoneticPr fontId="54" type="noConversion"/>
  </si>
  <si>
    <r>
      <t>6:00</t>
    </r>
    <r>
      <rPr>
        <sz val="8"/>
        <color indexed="8"/>
        <rFont val="Calibri"/>
        <family val="2"/>
        <scheme val="minor"/>
      </rPr>
      <t xml:space="preserve"> PM
</t>
    </r>
  </si>
  <si>
    <t xml:space="preserve">I. Custom Port of Entry in the Area
</t>
  </si>
  <si>
    <r>
      <t>Kawasaki Motors Manufacturing USA</t>
    </r>
    <r>
      <rPr>
        <sz val="8"/>
        <color indexed="8"/>
        <rFont val="Calibri"/>
        <family val="2"/>
      </rPr>
      <t>, CNH America, LLC, Cabela's Inc</t>
    </r>
    <r>
      <rPr>
        <sz val="8"/>
        <color indexed="8"/>
        <rFont val="Calibri"/>
        <family val="2"/>
        <scheme val="minor"/>
      </rPr>
      <t xml:space="preserve">
</t>
    </r>
  </si>
  <si>
    <t xml:space="preserve">H. Foreign Trade Zone
</t>
  </si>
  <si>
    <t xml:space="preserve">G. Ports
</t>
  </si>
  <si>
    <r>
      <t>8649</t>
    </r>
    <r>
      <rPr>
        <sz val="8"/>
        <rFont val="Calibri"/>
        <family val="2"/>
      </rPr>
      <t>, 12901, 5800</t>
    </r>
  </si>
  <si>
    <t xml:space="preserve">F. General Aviation Airport
</t>
  </si>
  <si>
    <r>
      <t>3/3</t>
    </r>
    <r>
      <rPr>
        <sz val="8"/>
        <color indexed="8"/>
        <rFont val="Calibri"/>
        <family val="2"/>
        <scheme val="minor"/>
      </rPr>
      <t xml:space="preserve">
</t>
    </r>
  </si>
  <si>
    <r>
      <t>3/2</t>
    </r>
    <r>
      <rPr>
        <sz val="8"/>
        <color indexed="8"/>
        <rFont val="Calibri"/>
        <family val="2"/>
        <scheme val="minor"/>
      </rPr>
      <t xml:space="preserve">
</t>
    </r>
  </si>
  <si>
    <r>
      <t>4/4</t>
    </r>
    <r>
      <rPr>
        <sz val="8"/>
        <color indexed="8"/>
        <rFont val="Calibri"/>
        <family val="2"/>
        <scheme val="minor"/>
      </rPr>
      <t xml:space="preserve">
</t>
    </r>
  </si>
  <si>
    <r>
      <t>Eight</t>
    </r>
    <r>
      <rPr>
        <sz val="8"/>
        <color indexed="8"/>
        <rFont val="Calibri"/>
        <family val="2"/>
        <scheme val="minor"/>
      </rPr>
      <t xml:space="preserve"> freight carriers
</t>
    </r>
  </si>
  <si>
    <t xml:space="preserve">Delta; United Express
</t>
    <phoneticPr fontId="54" type="noConversion"/>
  </si>
  <si>
    <r>
      <t>9502</t>
    </r>
    <r>
      <rPr>
        <sz val="8"/>
        <color indexed="8"/>
        <rFont val="Calibri"/>
        <family val="2"/>
      </rPr>
      <t>, 8153,</t>
    </r>
    <r>
      <rPr>
        <sz val="8"/>
        <color indexed="8"/>
        <rFont val="Calibri"/>
        <family val="2"/>
        <scheme val="minor"/>
      </rPr>
      <t xml:space="preserve"> 8500
</t>
    </r>
  </si>
  <si>
    <r>
      <t>12901, 8649, 5</t>
    </r>
    <r>
      <rPr>
        <sz val="8"/>
        <color indexed="8"/>
        <rFont val="Calibri"/>
        <family val="2"/>
      </rPr>
      <t>8</t>
    </r>
    <r>
      <rPr>
        <sz val="8"/>
        <color indexed="8"/>
        <rFont val="Calibri"/>
        <family val="2"/>
        <scheme val="minor"/>
      </rPr>
      <t xml:space="preserve">00
</t>
    </r>
  </si>
  <si>
    <t xml:space="preserve">E. Commercial Airports
</t>
  </si>
  <si>
    <t xml:space="preserve">D. Railroads (by Rail Carrier)
</t>
  </si>
  <si>
    <r>
      <t>Carriers based in County ‐ 20</t>
    </r>
    <r>
      <rPr>
        <sz val="8"/>
        <color indexed="8"/>
        <rFont val="Calibri"/>
        <family val="2"/>
      </rPr>
      <t>04</t>
    </r>
  </si>
  <si>
    <t xml:space="preserve">B. Distance in Miles to the Nearest Metro Areas
</t>
  </si>
  <si>
    <t xml:space="preserve">A. Major 2 or 4-Lane Highways Linking the Areas
</t>
  </si>
  <si>
    <t>D. City of Lincoln, Department of Building and Safety, Plan Review Section</t>
    <phoneticPr fontId="54" type="noConversion"/>
  </si>
  <si>
    <t>updated 1/10/12,  accessed 5/17/12</t>
    <phoneticPr fontId="54" type="noConversion"/>
  </si>
  <si>
    <r>
      <t xml:space="preserve">updated </t>
    </r>
    <r>
      <rPr>
        <sz val="6"/>
        <rFont val="Calibri"/>
        <family val="2"/>
      </rPr>
      <t>1</t>
    </r>
    <r>
      <rPr>
        <sz val="6"/>
        <rFont val="Calibri"/>
        <family val="2"/>
        <scheme val="minor"/>
      </rPr>
      <t>/</t>
    </r>
    <r>
      <rPr>
        <sz val="6"/>
        <rFont val="Calibri"/>
        <family val="2"/>
      </rPr>
      <t>10</t>
    </r>
    <r>
      <rPr>
        <sz val="6"/>
        <rFont val="Calibri"/>
        <family val="2"/>
        <scheme val="minor"/>
      </rPr>
      <t>/</t>
    </r>
    <r>
      <rPr>
        <sz val="6"/>
        <rFont val="Calibri"/>
        <family val="2"/>
      </rPr>
      <t>12</t>
    </r>
    <r>
      <rPr>
        <sz val="6"/>
        <rFont val="Calibri"/>
        <family val="2"/>
        <scheme val="minor"/>
      </rPr>
      <t xml:space="preserve">,  </t>
    </r>
    <r>
      <rPr>
        <sz val="6"/>
        <rFont val="Calibri"/>
        <family val="2"/>
      </rPr>
      <t>accessed 5/17/12</t>
    </r>
  </si>
  <si>
    <t xml:space="preserve">B. NAI Global Commercial Real Estate, http://www.naidirect.com/market_research/html/502510_marketrep.aspx?pageTitle=Market%20Research, </t>
    <phoneticPr fontId="54" type="noConversion"/>
  </si>
  <si>
    <t>D. Average Length of Time for Local Permit</t>
    <phoneticPr fontId="54" type="noConversion"/>
  </si>
  <si>
    <t xml:space="preserve">C. Average Asking Rents for 2012 (Gross Rent/Sq ft) </t>
    <phoneticPr fontId="54" type="noConversion"/>
  </si>
  <si>
    <t>N/A</t>
    <phoneticPr fontId="54" type="noConversion"/>
  </si>
  <si>
    <t>B. Cost Per Acre for Fully Developed Sites, 2012</t>
    <phoneticPr fontId="54" type="noConversion"/>
  </si>
  <si>
    <r>
      <t>C. U.S. Census Bureau American FactFinder website. 20</t>
    </r>
    <r>
      <rPr>
        <sz val="6"/>
        <rFont val="Calibri"/>
        <family val="2"/>
      </rPr>
      <t>10 5-year American Community Survey</t>
    </r>
    <r>
      <rPr>
        <sz val="6"/>
        <rFont val="Calibri"/>
        <family val="2"/>
        <scheme val="minor"/>
      </rPr>
      <t xml:space="preserve"> estimates for Lincoln, NE</t>
    </r>
  </si>
  <si>
    <t>None</t>
    <phoneticPr fontId="54" type="noConversion"/>
  </si>
  <si>
    <t>Languages spoken at home (Population &gt; 5 years old)</t>
    <phoneticPr fontId="54" type="noConversion"/>
  </si>
  <si>
    <t>X</t>
    <phoneticPr fontId="54" type="noConversion"/>
  </si>
  <si>
    <t>250-499</t>
    <phoneticPr fontId="54" type="noConversion"/>
  </si>
  <si>
    <t>Celerion</t>
    <phoneticPr fontId="54" type="noConversion"/>
  </si>
  <si>
    <t>E. Lincoln Chamber of Commerce, Relocation Packet Directory of Local Churches</t>
    <phoneticPr fontId="54" type="noConversion"/>
  </si>
  <si>
    <r>
      <t>D. Bureau of Labor and Statistics (BLS)</t>
    </r>
    <r>
      <rPr>
        <sz val="6"/>
        <rFont val="Calibri"/>
        <family val="2"/>
      </rPr>
      <t xml:space="preserve"> </t>
    </r>
    <r>
      <rPr>
        <sz val="6"/>
        <rFont val="Calibri"/>
        <family val="2"/>
        <scheme val="minor"/>
      </rPr>
      <t>occupation estimates for Lincoln, NE</t>
    </r>
  </si>
  <si>
    <t xml:space="preserve">C2. Realtors Association of Lincoln. Survey of Multi‐Family Rental Properties </t>
    <phoneticPr fontId="54" type="noConversion"/>
  </si>
  <si>
    <r>
      <t>C1. Realtors Association of Lincoln. Breakdown of Detached Home Sales,</t>
    </r>
    <r>
      <rPr>
        <sz val="6"/>
        <rFont val="Calibri"/>
        <family val="2"/>
      </rPr>
      <t>http://www.lincolnrealtors.com/html/stats.html</t>
    </r>
  </si>
  <si>
    <r>
      <t>B. Lincoln Police Department 20</t>
    </r>
    <r>
      <rPr>
        <sz val="6"/>
        <rFont val="Calibri"/>
        <family val="2"/>
      </rPr>
      <t>11</t>
    </r>
    <r>
      <rPr>
        <sz val="6"/>
        <rFont val="Calibri"/>
        <family val="2"/>
        <scheme val="minor"/>
      </rPr>
      <t xml:space="preserve"> Annual Report. </t>
    </r>
    <r>
      <rPr>
        <sz val="6"/>
        <rFont val="Calibri"/>
        <family val="2"/>
      </rPr>
      <t>http://www.lincoln.ne.gov/city/police/annual/2010.pdf</t>
    </r>
    <r>
      <rPr>
        <sz val="6"/>
        <rFont val="Calibri"/>
        <family val="2"/>
        <scheme val="minor"/>
      </rPr>
      <t xml:space="preserve">, accessed </t>
    </r>
    <r>
      <rPr>
        <sz val="6"/>
        <rFont val="Calibri"/>
        <family val="2"/>
      </rPr>
      <t>5/17/2012</t>
    </r>
  </si>
  <si>
    <t>http://www.hprcc.unl.edu/index.php</t>
    <phoneticPr fontId="54" type="noConversion"/>
  </si>
  <si>
    <t xml:space="preserve">A. Lincoln Nebraska Weather and Climate Facts, University of Nebraska High Plains Climate Center School of Natural Resource Sciences. </t>
    <phoneticPr fontId="54" type="noConversion"/>
  </si>
  <si>
    <t>www.saltdogs.com</t>
    <phoneticPr fontId="54" type="noConversion"/>
  </si>
  <si>
    <t xml:space="preserve">Doane College </t>
    <phoneticPr fontId="54" type="noConversion"/>
  </si>
  <si>
    <t>Concordia University</t>
    <phoneticPr fontId="54" type="noConversion"/>
  </si>
  <si>
    <r>
      <t xml:space="preserve">     2</t>
    </r>
    <r>
      <rPr>
        <sz val="8"/>
        <rFont val="Calibri"/>
        <family val="2"/>
      </rPr>
      <t>1</t>
    </r>
    <r>
      <rPr>
        <sz val="8"/>
        <rFont val="Calibri"/>
        <family val="2"/>
        <scheme val="minor"/>
      </rPr>
      <t xml:space="preserve"> NCAA Division I Varsity Sports</t>
    </r>
  </si>
  <si>
    <t>1 hour</t>
    <phoneticPr fontId="54" type="noConversion"/>
  </si>
  <si>
    <t>Entertainment: Omaha Nighthawks Football UFL</t>
    <phoneticPr fontId="54" type="noConversion"/>
  </si>
  <si>
    <t>1 hour</t>
    <phoneticPr fontId="54" type="noConversion"/>
  </si>
  <si>
    <r>
      <t xml:space="preserve">Entertainment: Omaha </t>
    </r>
    <r>
      <rPr>
        <sz val="8"/>
        <rFont val="Calibri"/>
        <family val="2"/>
      </rPr>
      <t xml:space="preserve">Storm Chasers </t>
    </r>
    <r>
      <rPr>
        <sz val="8"/>
        <rFont val="Calibri"/>
        <family val="2"/>
        <scheme val="minor"/>
      </rPr>
      <t xml:space="preserve">Baseball </t>
    </r>
    <r>
      <rPr>
        <sz val="8"/>
        <rFont val="Calibri"/>
        <family val="2"/>
      </rPr>
      <t>(AAA)</t>
    </r>
  </si>
  <si>
    <t>http://www.westfield.com/gateway/</t>
    <phoneticPr fontId="54" type="noConversion"/>
  </si>
  <si>
    <t>http://www.southpointeshopping.com/</t>
    <phoneticPr fontId="54" type="noConversion"/>
  </si>
  <si>
    <t>http://www.sheldonartgallery.org/</t>
    <phoneticPr fontId="54" type="noConversion"/>
  </si>
  <si>
    <t>http://www.nebraskahistory.org/</t>
    <phoneticPr fontId="54" type="noConversion"/>
  </si>
  <si>
    <t>http://www.nebraskahistory.org/sites/mnh/</t>
    <phoneticPr fontId="54" type="noConversion"/>
  </si>
  <si>
    <t>http://www.ahsgr.org/</t>
    <phoneticPr fontId="54" type="noConversion"/>
  </si>
  <si>
    <t>http://lys.lps.org/</t>
    <phoneticPr fontId="54" type="noConversion"/>
  </si>
  <si>
    <t>http://www.pershingcenter.com/</t>
    <phoneticPr fontId="54" type="noConversion"/>
  </si>
  <si>
    <t>http://www.lincolnsymphony.com/</t>
    <phoneticPr fontId="54" type="noConversion"/>
  </si>
  <si>
    <t>http://www.artsincorporated.org/lmbc/</t>
    <phoneticPr fontId="54" type="noConversion"/>
  </si>
  <si>
    <t>http://www.lincolnzoo.org/</t>
    <phoneticPr fontId="54" type="noConversion"/>
  </si>
  <si>
    <t>http://www.liedcenter.org/</t>
    <phoneticPr fontId="54" type="noConversion"/>
  </si>
  <si>
    <t>http://www.lancastereventcenter.com/</t>
    <phoneticPr fontId="54" type="noConversion"/>
  </si>
  <si>
    <t>http://www.historichaymarket.com/</t>
    <phoneticPr fontId="54" type="noConversion"/>
  </si>
  <si>
    <r>
      <t>1:</t>
    </r>
    <r>
      <rPr>
        <sz val="8"/>
        <color indexed="8"/>
        <rFont val="Calibri"/>
        <family val="2"/>
      </rPr>
      <t>1664</t>
    </r>
    <r>
      <rPr>
        <sz val="8"/>
        <color indexed="8"/>
        <rFont val="Calibri"/>
        <family val="2"/>
        <scheme val="minor"/>
      </rPr>
      <t xml:space="preserve">
</t>
    </r>
  </si>
  <si>
    <r>
      <t>1</t>
    </r>
    <r>
      <rPr>
        <sz val="8"/>
        <color indexed="8"/>
        <rFont val="Calibri"/>
        <family val="2"/>
      </rPr>
      <t>:416</t>
    </r>
    <r>
      <rPr>
        <sz val="8"/>
        <color indexed="8"/>
        <rFont val="Calibri"/>
        <family val="2"/>
        <scheme val="minor"/>
      </rPr>
      <t xml:space="preserve">
</t>
    </r>
  </si>
  <si>
    <r>
      <t xml:space="preserve"># of </t>
    </r>
    <r>
      <rPr>
        <sz val="8"/>
        <color indexed="8"/>
        <rFont val="Calibri"/>
        <family val="2"/>
      </rPr>
      <t xml:space="preserve">Acute Care </t>
    </r>
    <r>
      <rPr>
        <sz val="8"/>
        <color indexed="8"/>
        <rFont val="Calibri"/>
        <family val="2"/>
        <scheme val="minor"/>
      </rPr>
      <t xml:space="preserve">Hospitals
</t>
    </r>
  </si>
  <si>
    <t>2. Average Rents for Multi‐Family Units, 2008</t>
    <phoneticPr fontId="54" type="noConversion"/>
  </si>
  <si>
    <t>N/A</t>
    <phoneticPr fontId="54" type="noConversion"/>
  </si>
  <si>
    <t>N/A</t>
    <phoneticPr fontId="54" type="noConversion"/>
  </si>
  <si>
    <t>2002-2011</t>
    <phoneticPr fontId="54" type="noConversion"/>
  </si>
  <si>
    <t>2010-2011</t>
    <phoneticPr fontId="54" type="noConversion"/>
  </si>
  <si>
    <r>
      <t>2009</t>
    </r>
    <r>
      <rPr>
        <b/>
        <sz val="8"/>
        <color indexed="8"/>
        <rFont val="Calibri"/>
        <family val="2"/>
        <scheme val="minor"/>
      </rPr>
      <t xml:space="preserve">
</t>
    </r>
  </si>
  <si>
    <r>
      <t>6</t>
    </r>
    <r>
      <rPr>
        <sz val="8"/>
        <color indexed="8"/>
        <rFont val="Calibri"/>
        <family val="2"/>
      </rPr>
      <t>6.1</t>
    </r>
    <r>
      <rPr>
        <sz val="8"/>
        <color indexed="8"/>
        <rFont val="Calibri"/>
        <family val="2"/>
        <scheme val="minor"/>
      </rPr>
      <t>°</t>
    </r>
  </si>
  <si>
    <t>89°</t>
    <phoneticPr fontId="54" type="noConversion"/>
  </si>
  <si>
    <r>
      <t>13</t>
    </r>
    <r>
      <rPr>
        <sz val="8"/>
        <color indexed="8"/>
        <rFont val="Calibri"/>
        <family val="2"/>
      </rPr>
      <t>.8</t>
    </r>
    <r>
      <rPr>
        <sz val="8"/>
        <color indexed="8"/>
        <rFont val="Calibri"/>
        <family val="2"/>
        <scheme val="minor"/>
      </rPr>
      <t>°</t>
    </r>
  </si>
  <si>
    <r>
      <t>3</t>
    </r>
    <r>
      <rPr>
        <sz val="8"/>
        <color indexed="8"/>
        <rFont val="Calibri"/>
        <family val="2"/>
      </rPr>
      <t>5.4</t>
    </r>
    <r>
      <rPr>
        <sz val="8"/>
        <color indexed="8"/>
        <rFont val="Calibri"/>
        <family val="2"/>
        <scheme val="minor"/>
      </rPr>
      <t>°</t>
    </r>
  </si>
  <si>
    <r>
      <t>51</t>
    </r>
    <r>
      <rPr>
        <sz val="8"/>
        <color indexed="8"/>
        <rFont val="Calibri"/>
        <family val="2"/>
      </rPr>
      <t>.6</t>
    </r>
    <r>
      <rPr>
        <sz val="8"/>
        <color indexed="8"/>
        <rFont val="Calibri"/>
        <family val="2"/>
        <scheme val="minor"/>
      </rPr>
      <t>°</t>
    </r>
  </si>
  <si>
    <t>National Center for Education Statistics, College Navigator, http://nces.ed.gov/collegenavigator/ (accessed 6/18/12)</t>
  </si>
  <si>
    <t>B. National Center for Education Statistics, Private School Universe Survey, http://nces.ed.gov/surveys/pss/privateschoolsearch/ (accessed 6/18/12)</t>
  </si>
  <si>
    <r>
      <t>Nebraska Workforce Development, Labor Market Information, Quarterly Census of Employment and Wages in Nebraska by NAICS Super Sector, 20</t>
    </r>
    <r>
      <rPr>
        <sz val="6"/>
        <color indexed="8"/>
        <rFont val="Calibri"/>
        <family val="2"/>
      </rPr>
      <t>11</t>
    </r>
    <r>
      <rPr>
        <sz val="6"/>
        <color theme="1"/>
        <rFont val="Calibri"/>
        <family val="2"/>
        <scheme val="minor"/>
      </rPr>
      <t>, Lincoln MSA</t>
    </r>
    <r>
      <rPr>
        <sz val="6"/>
        <color indexed="8"/>
        <rFont val="Calibri"/>
        <family val="2"/>
      </rPr>
      <t>; BLS.gov, Quarterly Census of Employment and Wages (accessed 05/17/2012).</t>
    </r>
  </si>
  <si>
    <r>
      <t xml:space="preserve">B. Union Membership, Coverage, Density and Employment by CMSA, MSA&amp;PMSA from the CPS, May 2003-April 2004, www.unionstats.com, last available as of </t>
    </r>
    <r>
      <rPr>
        <sz val="6"/>
        <color indexed="8"/>
        <rFont val="Calibri"/>
        <family val="2"/>
      </rPr>
      <t>5-12.</t>
    </r>
  </si>
  <si>
    <r>
      <t>See</t>
    </r>
    <r>
      <rPr>
        <b/>
        <u/>
        <sz val="11"/>
        <color theme="0"/>
        <rFont val="Calibri"/>
        <family val="2"/>
        <scheme val="minor"/>
      </rPr>
      <t xml:space="preserve"> LocateLincoln.com</t>
    </r>
    <r>
      <rPr>
        <b/>
        <sz val="11"/>
        <color theme="0"/>
        <rFont val="Calibri"/>
        <family val="2"/>
        <scheme val="minor"/>
      </rPr>
      <t xml:space="preserve"> for list of searchable properties</t>
    </r>
  </si>
  <si>
    <t>2. Number of Customers: 129,000±</t>
  </si>
  <si>
    <t>8. Average Service Availability Index (ASAI) = 99.985 percent</t>
  </si>
  <si>
    <t>4. % of Reserve margin including generation &amp; net purchases: 36.3%</t>
  </si>
  <si>
    <t>10. Outage Duration: 43.1 minutes (5-yr System Average Interruption Duration Index)</t>
  </si>
  <si>
    <t>5. Total Generation Capacity: 1021 MW; Available Capacity: 272 MW (relative to summer peak of 749 MW)</t>
  </si>
  <si>
    <t>6. Customer Load: 749 MW</t>
  </si>
  <si>
    <r>
      <rPr>
        <b/>
        <u/>
        <sz val="8"/>
        <color indexed="8"/>
        <rFont val="Calibri"/>
        <family val="2"/>
      </rPr>
      <t>Electric Rates</t>
    </r>
    <r>
      <rPr>
        <sz val="8"/>
        <color indexed="8"/>
        <rFont val="Calibri"/>
        <family val="2"/>
      </rPr>
      <t>: vary according to customer type &amp; electric demand/energy consumption (see table below); Website link to schedules: http://www.les.com/your_business/rate_schedules.asp</t>
    </r>
  </si>
  <si>
    <t xml:space="preserve">(Effective January 1, 2012)
</t>
  </si>
  <si>
    <t>7. 514 outages / yr (5-yr avg / 2007-2011). History of specific circuits can be available during the site selection process.</t>
  </si>
  <si>
    <r>
      <t>C. Lincoln Electric System (LES); Rates, Forecasting and Load Research Department,</t>
    </r>
    <r>
      <rPr>
        <sz val="6"/>
        <rFont val="Calibri"/>
        <family val="2"/>
      </rPr>
      <t xml:space="preserve"> 6/2012</t>
    </r>
  </si>
  <si>
    <t>Base Year (2007)</t>
  </si>
  <si>
    <t>2032 (25 yrs)</t>
  </si>
  <si>
    <t>2057 (50 yrs)</t>
  </si>
  <si>
    <t>2019 (12(yrs)</t>
  </si>
  <si>
    <t>Residential Metered Sales</t>
  </si>
  <si>
    <t>Description - All values in mgd (million gallons per day)</t>
  </si>
  <si>
    <t>Total Metered Sales</t>
  </si>
  <si>
    <t>Non-revenue Water</t>
  </si>
  <si>
    <t>A1. Lincoln Water System Facilities Master Plan, Executive Summary, Table 3-9 (updated 2010 based on 2007 data), http://lincoln.ne.gov/city/pworks/water/mplan/2007/pdf/complete.pdf</t>
  </si>
  <si>
    <t>Maximum Daily Production</t>
  </si>
  <si>
    <t>Average Daily Lincoln Usage</t>
  </si>
  <si>
    <t>Maximum Daily Lincoln Usage</t>
  </si>
  <si>
    <t>Average Daily Transmission and Treatment Uses</t>
  </si>
  <si>
    <t>Average Daily Production</t>
  </si>
  <si>
    <t>Maximum Hour Lincoln Usage</t>
  </si>
  <si>
    <t>Expansion plans: Supply improvements, rehabilitations, and facility upgrades would need to be carried out yearly but are planned in three Phases ending in 2019, 2032, and 2057.</t>
  </si>
  <si>
    <t>1. Water Demand/Capacity with Projections</t>
  </si>
  <si>
    <r>
      <t>A2. Lincoln Water System, Rates and Service Charges, http://www.lincoln.ne.gov/city/pworks/business/wtswbill/rates/index.htm, accessed</t>
    </r>
    <r>
      <rPr>
        <sz val="6"/>
        <rFont val="Calibri"/>
        <family val="2"/>
      </rPr>
      <t xml:space="preserve"> 6</t>
    </r>
    <r>
      <rPr>
        <sz val="6"/>
        <rFont val="Calibri"/>
        <family val="2"/>
        <scheme val="minor"/>
      </rPr>
      <t>/</t>
    </r>
    <r>
      <rPr>
        <sz val="6"/>
        <rFont val="Calibri"/>
        <family val="2"/>
      </rPr>
      <t>22</t>
    </r>
    <r>
      <rPr>
        <sz val="6"/>
        <rFont val="Calibri"/>
        <family val="2"/>
        <scheme val="minor"/>
      </rPr>
      <t>/201</t>
    </r>
    <r>
      <rPr>
        <sz val="6"/>
        <rFont val="Calibri"/>
        <family val="2"/>
      </rPr>
      <t>2</t>
    </r>
  </si>
  <si>
    <t>next 15 units</t>
  </si>
  <si>
    <t>next 30 units</t>
  </si>
  <si>
    <t xml:space="preserve">$1.344/unit
</t>
  </si>
  <si>
    <t xml:space="preserve">$1.911/unit
</t>
  </si>
  <si>
    <r>
      <t>$2.</t>
    </r>
    <r>
      <rPr>
        <b/>
        <sz val="8"/>
        <color indexed="8"/>
        <rFont val="Calibri"/>
        <family val="2"/>
      </rPr>
      <t>961</t>
    </r>
    <r>
      <rPr>
        <b/>
        <sz val="8"/>
        <color indexed="8"/>
        <rFont val="Calibri"/>
        <family val="2"/>
        <scheme val="minor"/>
      </rPr>
      <t xml:space="preserve">/unit
</t>
    </r>
  </si>
  <si>
    <t xml:space="preserve">1‐8 units
</t>
  </si>
  <si>
    <t xml:space="preserve">1‐16 units
</t>
  </si>
  <si>
    <r>
      <t>$1.</t>
    </r>
    <r>
      <rPr>
        <b/>
        <sz val="8"/>
        <color indexed="8"/>
        <rFont val="Calibri"/>
        <family val="2"/>
      </rPr>
      <t>911</t>
    </r>
    <r>
      <rPr>
        <b/>
        <sz val="8"/>
        <color indexed="8"/>
        <rFont val="Calibri"/>
        <family val="2"/>
        <scheme val="minor"/>
      </rPr>
      <t xml:space="preserve">/unit
</t>
    </r>
  </si>
  <si>
    <t xml:space="preserve">Non-Residential (Less than 12 million cubic feet)
</t>
  </si>
  <si>
    <t>Non-Residential (More than 12 million cubic feet), billed according to a base average of the previous 3 years.</t>
  </si>
  <si>
    <r>
      <t xml:space="preserve">     $1.</t>
    </r>
    <r>
      <rPr>
        <sz val="8"/>
        <color indexed="8"/>
        <rFont val="Calibri"/>
        <family val="2"/>
      </rPr>
      <t>276</t>
    </r>
    <r>
      <rPr>
        <sz val="8"/>
        <color theme="1"/>
        <rFont val="Calibri"/>
        <family val="2"/>
        <scheme val="minor"/>
      </rPr>
      <t xml:space="preserve"> per unit for usage less than base to 5% above base</t>
    </r>
  </si>
  <si>
    <t xml:space="preserve">     $1.323 per unit for usage 5% ‐ 15% above base</t>
  </si>
  <si>
    <r>
      <t xml:space="preserve">     $1.</t>
    </r>
    <r>
      <rPr>
        <sz val="8"/>
        <color indexed="8"/>
        <rFont val="Calibri"/>
        <family val="2"/>
      </rPr>
      <t>365</t>
    </r>
    <r>
      <rPr>
        <sz val="8"/>
        <color theme="1"/>
        <rFont val="Calibri"/>
        <family val="2"/>
        <scheme val="minor"/>
      </rPr>
      <t>per unit for usage 15% ‐ 25% above base</t>
    </r>
  </si>
  <si>
    <r>
      <t xml:space="preserve">     $1.</t>
    </r>
    <r>
      <rPr>
        <sz val="8"/>
        <color indexed="8"/>
        <rFont val="Calibri"/>
        <family val="2"/>
      </rPr>
      <t>407</t>
    </r>
    <r>
      <rPr>
        <sz val="8"/>
        <color theme="1"/>
        <rFont val="Calibri"/>
        <family val="2"/>
        <scheme val="minor"/>
      </rPr>
      <t xml:space="preserve"> per unit for usage more than 25% above base</t>
    </r>
  </si>
  <si>
    <t>Rated Capacity</t>
  </si>
  <si>
    <t xml:space="preserve"> Maximum Month Avg. Day (mgd)</t>
  </si>
  <si>
    <r>
      <t xml:space="preserve">A3. Wastewater Facilities Master Plan (Nov. 2007). http://lancaster.ne.gov/city/pworks/waste/wstwater/wwplan/2007/index.htm, </t>
    </r>
    <r>
      <rPr>
        <sz val="6"/>
        <rFont val="Calibri"/>
        <family val="2"/>
      </rPr>
      <t>accessed  6/22/2012</t>
    </r>
  </si>
  <si>
    <r>
      <t xml:space="preserve">A4. Lincoln Water and Wastewater Rates (Nov. 2009), http://www.lincoln.ne.gov/city/pworks/business/wtswbill/rates/index.htm, </t>
    </r>
    <r>
      <rPr>
        <sz val="6"/>
        <rFont val="Calibri"/>
        <family val="2"/>
      </rPr>
      <t>accessed 6/22/2012</t>
    </r>
  </si>
  <si>
    <r>
      <t>Flat fee of $1.</t>
    </r>
    <r>
      <rPr>
        <sz val="8"/>
        <color indexed="8"/>
        <rFont val="Calibri"/>
        <family val="2"/>
      </rPr>
      <t>859</t>
    </r>
    <r>
      <rPr>
        <sz val="8"/>
        <color theme="1"/>
        <rFont val="Calibri"/>
        <family val="2"/>
        <scheme val="minor"/>
      </rPr>
      <t xml:space="preserve"> per unit; total determined by water use during winter for residential to predict domestic usage (does not include summertime lawn watering etc.), and by each month's use for non-residential.</t>
    </r>
  </si>
  <si>
    <t>Some industries pay surcharge for high‐strength waste.</t>
  </si>
  <si>
    <r>
      <t xml:space="preserve">B: Black Hills Energy, http://www.blackhillsenergy.com/customers/energyrates/documents/ne/NeGFirmCommRates.pdf, </t>
    </r>
    <r>
      <rPr>
        <sz val="6"/>
        <rFont val="Calibri"/>
        <family val="2"/>
      </rPr>
      <t>accessed 6/22/2012</t>
    </r>
  </si>
  <si>
    <t>Windstream Communications; All Major Carriers</t>
  </si>
  <si>
    <t>1. Windstream</t>
  </si>
  <si>
    <t>Business class broadband service</t>
  </si>
  <si>
    <t xml:space="preserve">Digital residential service </t>
  </si>
  <si>
    <t xml:space="preserve">Business telecommunications </t>
  </si>
  <si>
    <t>Data center services</t>
  </si>
  <si>
    <t>http://www.pnptnetworks.com</t>
  </si>
  <si>
    <t>http://www.windstream.com</t>
  </si>
  <si>
    <r>
      <t xml:space="preserve">A. City of Lincoln. http://lincoln.ne.gov/city/index.htm, accessed </t>
    </r>
    <r>
      <rPr>
        <sz val="6"/>
        <rFont val="Calibri"/>
        <family val="2"/>
      </rPr>
      <t>6</t>
    </r>
    <r>
      <rPr>
        <sz val="6"/>
        <rFont val="Calibri"/>
        <family val="2"/>
        <scheme val="minor"/>
      </rPr>
      <t>/</t>
    </r>
    <r>
      <rPr>
        <sz val="6"/>
        <rFont val="Calibri"/>
        <family val="2"/>
      </rPr>
      <t>7</t>
    </r>
    <r>
      <rPr>
        <sz val="6"/>
        <rFont val="Calibri"/>
        <family val="2"/>
        <scheme val="minor"/>
      </rPr>
      <t>/20</t>
    </r>
    <r>
      <rPr>
        <sz val="6"/>
        <rFont val="Calibri"/>
        <family val="2"/>
      </rPr>
      <t>12</t>
    </r>
  </si>
  <si>
    <t xml:space="preserve">County Commissioners (5)
</t>
  </si>
  <si>
    <r>
      <t xml:space="preserve">B. National Association of Counties. http://www.naco.org/Counties/Pages/FindACounty.aspx, accessed </t>
    </r>
    <r>
      <rPr>
        <sz val="6"/>
        <rFont val="Calibri"/>
        <family val="2"/>
      </rPr>
      <t>6/7</t>
    </r>
    <r>
      <rPr>
        <sz val="6"/>
        <rFont val="Calibri"/>
        <family val="2"/>
        <scheme val="minor"/>
      </rPr>
      <t>/201</t>
    </r>
    <r>
      <rPr>
        <sz val="6"/>
        <rFont val="Calibri"/>
        <family val="2"/>
      </rPr>
      <t>2</t>
    </r>
  </si>
  <si>
    <r>
      <t>C. Nebraska Legislature. http://www.nebraskalegislature.gov/senators/senator_find.php, accessed</t>
    </r>
    <r>
      <rPr>
        <sz val="6"/>
        <rFont val="Calibri"/>
        <family val="2"/>
      </rPr>
      <t xml:space="preserve"> 6/7</t>
    </r>
    <r>
      <rPr>
        <sz val="6"/>
        <rFont val="Calibri"/>
        <family val="2"/>
        <scheme val="minor"/>
      </rPr>
      <t>/201</t>
    </r>
    <r>
      <rPr>
        <sz val="6"/>
        <rFont val="Calibri"/>
        <family val="2"/>
      </rPr>
      <t>2</t>
    </r>
  </si>
  <si>
    <t xml:space="preserve">     New Facility Natl. Pollutant Discharge Elimination Sys. (NPDES) StormWater Const. Gen. Permit</t>
  </si>
  <si>
    <t>Submit at least 180 days prior to the date of first discharge; Public noticed for 30 days, may require addl. 60-90 days.</t>
  </si>
  <si>
    <t>Licensed Hazardous Waste Haulers Serving the Area</t>
  </si>
  <si>
    <t>Providers, Including consultants: 32</t>
  </si>
  <si>
    <t>Hazardous Waste Transporters: 4</t>
  </si>
  <si>
    <t>383 miles west of Lincoln; Subtitle C Hazardous Waste Incinerator.</t>
  </si>
  <si>
    <t>Hazardous Waste: http://pested.unl.edu/Hazardous, accessed 6/22/2012.</t>
  </si>
  <si>
    <t>Landfills: http://lincoln.ne.gov/city/pworks/waste/sldwaste/landfill/, accessed 6/22/2012.</t>
  </si>
  <si>
    <r>
      <t>% chg 10-</t>
    </r>
    <r>
      <rPr>
        <b/>
        <sz val="8"/>
        <color indexed="8"/>
        <rFont val="Calibri"/>
        <family val="2"/>
      </rPr>
      <t>11</t>
    </r>
  </si>
  <si>
    <r>
      <t>% chg 90-</t>
    </r>
    <r>
      <rPr>
        <b/>
        <sz val="8"/>
        <color indexed="8"/>
        <rFont val="Calibri"/>
        <family val="2"/>
      </rPr>
      <t>11</t>
    </r>
  </si>
  <si>
    <t>*Labor Market Population: Lancaster, Butler, Cass, Gage, Johnson, Otoe, Saline, Saunders and Seward Counties</t>
  </si>
  <si>
    <r>
      <t>A. US Census Bureau, 199</t>
    </r>
    <r>
      <rPr>
        <sz val="6"/>
        <color indexed="8"/>
        <rFont val="Calibri"/>
        <family val="2"/>
      </rPr>
      <t>0,</t>
    </r>
    <r>
      <rPr>
        <sz val="6"/>
        <color theme="1"/>
        <rFont val="Calibri"/>
        <family val="2"/>
        <scheme val="minor"/>
      </rPr>
      <t xml:space="preserve"> 2000</t>
    </r>
    <r>
      <rPr>
        <sz val="6"/>
        <color indexed="8"/>
        <rFont val="Calibri"/>
        <family val="2"/>
      </rPr>
      <t xml:space="preserve"> and 2010</t>
    </r>
    <r>
      <rPr>
        <sz val="6"/>
        <color theme="1"/>
        <rFont val="Calibri"/>
        <family val="2"/>
        <scheme val="minor"/>
      </rPr>
      <t xml:space="preserve"> Censuses of Population</t>
    </r>
    <r>
      <rPr>
        <sz val="6"/>
        <color indexed="8"/>
        <rFont val="Calibri"/>
        <family val="2"/>
      </rPr>
      <t>, and 2011 Annual Estimates of Population</t>
    </r>
    <r>
      <rPr>
        <sz val="6"/>
        <color theme="1"/>
        <rFont val="Calibri"/>
        <family val="2"/>
        <scheme val="minor"/>
      </rPr>
      <t>; US Census Bureau Population Estimates Program, http://www.census.gov/popest;   http://quickfacts.census.gov/qfd/index.html</t>
    </r>
  </si>
  <si>
    <t>B. Distribution of Population by Age, 2010 (Actual)</t>
  </si>
  <si>
    <t>30 to 34 years</t>
  </si>
  <si>
    <t>25 to 29 years</t>
  </si>
  <si>
    <t>35 to 39 years</t>
  </si>
  <si>
    <t>40 to 44 years</t>
  </si>
  <si>
    <t>45 to 49 years</t>
  </si>
  <si>
    <t>50 to 54 years</t>
  </si>
  <si>
    <t>65 to 69 years</t>
  </si>
  <si>
    <t>70 to 74 years</t>
  </si>
  <si>
    <t>75 to 79 years</t>
  </si>
  <si>
    <t>80 to 84 years</t>
  </si>
  <si>
    <r>
      <t>B. US Census Bureau,</t>
    </r>
    <r>
      <rPr>
        <sz val="6"/>
        <color indexed="8"/>
        <rFont val="Calibri"/>
        <family val="2"/>
      </rPr>
      <t>2010 Censuses of Population</t>
    </r>
    <r>
      <rPr>
        <sz val="6"/>
        <color theme="1"/>
        <rFont val="Calibri"/>
        <family val="2"/>
        <scheme val="minor"/>
      </rPr>
      <t>, Lincoln MSA, General Demographic Characteristics: 20</t>
    </r>
    <r>
      <rPr>
        <sz val="6"/>
        <color indexed="8"/>
        <rFont val="Calibri"/>
        <family val="2"/>
      </rPr>
      <t>10: http://quickfacts.census.gov/qfd/states/31/3128000lk.html</t>
    </r>
  </si>
  <si>
    <t>C. Components of Population Change, 2010 to 2011</t>
  </si>
  <si>
    <t>2010-2011</t>
  </si>
  <si>
    <t>C. http://www.census.gov/popest/data/counties/totals/2011/CO-EST2011-05.html; http://www.census.gov/popest/data/counties/totals/2011/index.html</t>
  </si>
  <si>
    <t>Participation Rates by Age, 2010</t>
  </si>
  <si>
    <r>
      <t>B.</t>
    </r>
    <r>
      <rPr>
        <sz val="6"/>
        <rFont val="Calibri"/>
        <family val="2"/>
        <scheme val="minor"/>
      </rPr>
      <t xml:space="preserve">  US Bureau of Labor Statistics, Local Area Unemployment Statistics and US Census Bureau, 20</t>
    </r>
    <r>
      <rPr>
        <sz val="6"/>
        <rFont val="Calibri"/>
        <family val="2"/>
      </rPr>
      <t>10</t>
    </r>
    <r>
      <rPr>
        <sz val="6"/>
        <rFont val="Calibri"/>
        <family val="2"/>
        <scheme val="minor"/>
      </rPr>
      <t xml:space="preserve"> American Community Survey, Lincoln MSA, Table B23001</t>
    </r>
  </si>
  <si>
    <t xml:space="preserve"> </t>
  </si>
  <si>
    <r>
      <t>A. US Census Bureau, 20</t>
    </r>
    <r>
      <rPr>
        <sz val="6"/>
        <color indexed="8"/>
        <rFont val="Calibri"/>
        <family val="2"/>
      </rPr>
      <t>10</t>
    </r>
    <r>
      <rPr>
        <sz val="6"/>
        <color theme="1"/>
        <rFont val="Calibri"/>
        <family val="2"/>
        <scheme val="minor"/>
      </rPr>
      <t xml:space="preserve"> American Community Survey, Data Profiles, Lincoln MSA, Selected Social Characteristic</t>
    </r>
    <r>
      <rPr>
        <sz val="6"/>
        <color indexed="8"/>
        <rFont val="Calibri"/>
        <family val="2"/>
      </rPr>
      <t>s</t>
    </r>
  </si>
  <si>
    <r>
      <t>D. US Census Bureau, 20</t>
    </r>
    <r>
      <rPr>
        <sz val="6"/>
        <color indexed="8"/>
        <rFont val="Calibri"/>
        <family val="2"/>
      </rPr>
      <t>10</t>
    </r>
    <r>
      <rPr>
        <sz val="6"/>
        <color theme="1"/>
        <rFont val="Calibri"/>
        <family val="2"/>
        <scheme val="minor"/>
      </rPr>
      <t>American Community Survey</t>
    </r>
    <r>
      <rPr>
        <sz val="6"/>
        <color indexed="8"/>
        <rFont val="Calibri"/>
        <family val="2"/>
      </rPr>
      <t xml:space="preserve"> 5-year estimates</t>
    </r>
    <r>
      <rPr>
        <sz val="6"/>
        <color theme="1"/>
        <rFont val="Calibri"/>
        <family val="2"/>
        <scheme val="minor"/>
      </rPr>
      <t>, Data Profiles, Lincoln MSA, Selected Economic Characteristics: 20</t>
    </r>
    <r>
      <rPr>
        <sz val="6"/>
        <color indexed="8"/>
        <rFont val="Calibri"/>
        <family val="2"/>
      </rPr>
      <t>10</t>
    </r>
    <r>
      <rPr>
        <sz val="6"/>
        <color theme="1"/>
        <rFont val="Calibri"/>
        <family val="2"/>
        <scheme val="minor"/>
      </rPr>
      <t>; includes benefits &amp; adjusted for inflation: S1901</t>
    </r>
  </si>
  <si>
    <t>D. U.S. Bureau of Labor Statistics, Current Employment Survey, Lincoln MSA</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</si>
</sst>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0_);\-#,##0"/>
    <numFmt numFmtId="165" formatCode="&quot;$&quot;#,##0_);\-&quot;$&quot;#,##0"/>
    <numFmt numFmtId="166" formatCode="&quot;$&quot;#,##0.00_);\-&quot;$&quot;#,##0.00"/>
    <numFmt numFmtId="167" formatCode="0.0%"/>
    <numFmt numFmtId="168" formatCode="&quot;$&quot;#,##0.00000_);\-&quot;$&quot;#,##0.00000"/>
    <numFmt numFmtId="169" formatCode="#,##0.00_);\-#,##0.00"/>
    <numFmt numFmtId="170" formatCode="#,##0.0_);\-#,##0.0"/>
    <numFmt numFmtId="171" formatCode="&quot;$&quot;#,##0.00000"/>
    <numFmt numFmtId="172" formatCode="_(* #,##0_);_(* \(#,##0\);_(* &quot;-&quot;??_);_(@_)"/>
    <numFmt numFmtId="173" formatCode="&quot;$&quot;#,##0"/>
    <numFmt numFmtId="174" formatCode="[&lt;=9999999]###\-####;\(###\)\ ###\-####"/>
    <numFmt numFmtId="175" formatCode="#,##0.000000_);\-#,##0.000000"/>
    <numFmt numFmtId="176" formatCode="#,##0.0000000_);\-#,##0.0000000"/>
    <numFmt numFmtId="177" formatCode="0.0"/>
  </numFmts>
  <fonts count="90">
    <font>
      <sz val="11"/>
      <color theme="1"/>
      <name val="Calibri"/>
      <family val="2"/>
      <scheme val="minor"/>
    </font>
    <font>
      <sz val="10"/>
      <name val="Times New Roman"/>
      <family val="1"/>
      <charset val="204"/>
    </font>
    <font>
      <sz val="11"/>
      <color theme="1"/>
      <name val="Calibri"/>
      <family val="2"/>
      <scheme val="minor"/>
    </font>
    <font>
      <b/>
      <sz val="11"/>
      <color indexed="9"/>
      <name val="Arial"/>
      <family val="2"/>
    </font>
    <font>
      <sz val="9"/>
      <color indexed="8"/>
      <name val="Arial"/>
      <family val="2"/>
    </font>
    <font>
      <sz val="9"/>
      <name val="Arial"/>
      <family val="2"/>
    </font>
    <font>
      <u/>
      <sz val="11"/>
      <color indexed="12"/>
      <name val="Calibri"/>
      <family val="2"/>
    </font>
    <font>
      <sz val="9"/>
      <color theme="1"/>
      <name val="Calibri"/>
      <family val="2"/>
      <scheme val="minor"/>
    </font>
    <font>
      <sz val="7"/>
      <name val="Arial"/>
      <family val="2"/>
    </font>
    <font>
      <b/>
      <sz val="11"/>
      <color theme="1"/>
      <name val="Calibri"/>
      <family val="2"/>
      <scheme val="minor"/>
    </font>
    <font>
      <b/>
      <sz val="11"/>
      <color theme="0"/>
      <name val="Calibri"/>
      <family val="2"/>
      <scheme val="minor"/>
    </font>
    <font>
      <b/>
      <sz val="8"/>
      <color theme="1"/>
      <name val="Calibri"/>
      <family val="2"/>
      <scheme val="minor"/>
    </font>
    <font>
      <sz val="8"/>
      <color theme="1"/>
      <name val="Calibri"/>
      <family val="2"/>
      <scheme val="minor"/>
    </font>
    <font>
      <i/>
      <sz val="8"/>
      <color theme="1"/>
      <name val="Calibri"/>
      <family val="2"/>
      <scheme val="minor"/>
    </font>
    <font>
      <sz val="8"/>
      <color theme="0"/>
      <name val="Calibri"/>
      <family val="2"/>
      <scheme val="minor"/>
    </font>
    <font>
      <sz val="8"/>
      <name val="Calibri"/>
      <family val="2"/>
      <scheme val="minor"/>
    </font>
    <font>
      <sz val="7"/>
      <color theme="1"/>
      <name val="Calibri"/>
      <family val="2"/>
      <scheme val="minor"/>
    </font>
    <font>
      <b/>
      <sz val="7"/>
      <color theme="1"/>
      <name val="Calibri"/>
      <family val="2"/>
      <scheme val="minor"/>
    </font>
    <font>
      <sz val="7"/>
      <name val="Calibri"/>
      <family val="2"/>
      <scheme val="minor"/>
    </font>
    <font>
      <i/>
      <sz val="7"/>
      <color theme="1"/>
      <name val="Calibri"/>
      <family val="2"/>
      <scheme val="minor"/>
    </font>
    <font>
      <sz val="7"/>
      <color rgb="FFFF0000"/>
      <name val="Calibri"/>
      <family val="2"/>
      <scheme val="minor"/>
    </font>
    <font>
      <sz val="10"/>
      <color theme="1"/>
      <name val="Calibri"/>
      <family val="2"/>
      <scheme val="minor"/>
    </font>
    <font>
      <i/>
      <sz val="10"/>
      <color theme="1"/>
      <name val="Calibri"/>
      <family val="2"/>
      <scheme val="minor"/>
    </font>
    <font>
      <sz val="9"/>
      <name val="Calibri"/>
      <family val="2"/>
      <scheme val="minor"/>
    </font>
    <font>
      <sz val="6"/>
      <color theme="1"/>
      <name val="Calibri"/>
      <family val="2"/>
      <scheme val="minor"/>
    </font>
    <font>
      <sz val="11"/>
      <color theme="0"/>
      <name val="Calibri"/>
      <family val="2"/>
      <scheme val="minor"/>
    </font>
    <font>
      <b/>
      <sz val="11"/>
      <name val="Calibri"/>
      <family val="2"/>
    </font>
    <font>
      <sz val="11"/>
      <name val="Calibri"/>
      <family val="2"/>
    </font>
    <font>
      <sz val="8"/>
      <color indexed="8"/>
      <name val="Calibri"/>
      <family val="2"/>
    </font>
    <font>
      <b/>
      <sz val="8"/>
      <color indexed="8"/>
      <name val="Calibri"/>
      <family val="2"/>
    </font>
    <font>
      <b/>
      <sz val="8"/>
      <name val="Calibri"/>
      <family val="2"/>
      <scheme val="minor"/>
    </font>
    <font>
      <sz val="8"/>
      <color rgb="FF009E47"/>
      <name val="Calibri"/>
      <family val="2"/>
      <scheme val="minor"/>
    </font>
    <font>
      <sz val="8"/>
      <color indexed="8"/>
      <name val="Calibri"/>
      <family val="2"/>
      <scheme val="minor"/>
    </font>
    <font>
      <b/>
      <i/>
      <sz val="8"/>
      <color indexed="8"/>
      <name val="Calibri"/>
      <family val="2"/>
      <scheme val="minor"/>
    </font>
    <font>
      <b/>
      <sz val="11"/>
      <color indexed="9"/>
      <name val="Calibri"/>
      <family val="2"/>
    </font>
    <font>
      <sz val="8"/>
      <color rgb="FFFF0000"/>
      <name val="Calibri"/>
      <family val="2"/>
      <scheme val="minor"/>
    </font>
    <font>
      <b/>
      <sz val="9"/>
      <name val="Calibri"/>
      <family val="2"/>
      <scheme val="minor"/>
    </font>
    <font>
      <sz val="11"/>
      <name val="Calibri"/>
      <family val="2"/>
      <scheme val="minor"/>
    </font>
    <font>
      <b/>
      <sz val="8"/>
      <color theme="0"/>
      <name val="Calibri"/>
      <family val="2"/>
      <scheme val="minor"/>
    </font>
    <font>
      <sz val="8"/>
      <name val="Calibri"/>
      <family val="2"/>
    </font>
    <font>
      <u/>
      <sz val="8"/>
      <color theme="10"/>
      <name val="Calibri"/>
      <family val="2"/>
      <scheme val="minor"/>
    </font>
    <font>
      <sz val="11"/>
      <color indexed="8"/>
      <name val="Calibri"/>
      <family val="2"/>
      <scheme val="minor"/>
    </font>
    <font>
      <sz val="6"/>
      <name val="Calibri"/>
      <family val="2"/>
      <scheme val="minor"/>
    </font>
    <font>
      <b/>
      <sz val="8"/>
      <color indexed="8"/>
      <name val="Calibri"/>
      <family val="2"/>
      <scheme val="minor"/>
    </font>
    <font>
      <b/>
      <sz val="11"/>
      <name val="Calibri"/>
      <family val="2"/>
      <scheme val="minor"/>
    </font>
    <font>
      <b/>
      <sz val="11"/>
      <color indexed="8"/>
      <name val="Calibri"/>
      <family val="2"/>
      <scheme val="minor"/>
    </font>
    <font>
      <b/>
      <sz val="11"/>
      <color indexed="9"/>
      <name val="Calibri"/>
      <family val="2"/>
      <scheme val="minor"/>
    </font>
    <font>
      <i/>
      <sz val="7"/>
      <color indexed="8"/>
      <name val="Calibri"/>
      <family val="2"/>
      <scheme val="minor"/>
    </font>
    <font>
      <sz val="8"/>
      <color indexed="63"/>
      <name val="Calibri"/>
      <family val="2"/>
      <scheme val="minor"/>
    </font>
    <font>
      <b/>
      <sz val="10"/>
      <name val="Calibri"/>
      <family val="2"/>
      <scheme val="minor"/>
    </font>
    <font>
      <sz val="10"/>
      <name val="Calibri"/>
      <family val="2"/>
      <scheme val="minor"/>
    </font>
    <font>
      <i/>
      <sz val="7"/>
      <name val="Calibri"/>
      <family val="2"/>
      <scheme val="minor"/>
    </font>
    <font>
      <b/>
      <sz val="12"/>
      <name val="Calibri"/>
      <family val="2"/>
      <scheme val="minor"/>
    </font>
    <font>
      <b/>
      <sz val="9"/>
      <color theme="0"/>
      <name val="Calibri"/>
      <family val="2"/>
      <scheme val="minor"/>
    </font>
    <font>
      <b/>
      <i/>
      <sz val="8"/>
      <name val="Calibri"/>
      <family val="2"/>
      <scheme val="minor"/>
    </font>
    <font>
      <u/>
      <sz val="11"/>
      <color theme="10"/>
      <name val="Calibri"/>
      <family val="2"/>
      <scheme val="minor"/>
    </font>
    <font>
      <sz val="6"/>
      <name val="Calibri"/>
      <family val="2"/>
    </font>
    <font>
      <sz val="10"/>
      <name val="Calibri"/>
      <family val="2"/>
    </font>
    <font>
      <b/>
      <sz val="18"/>
      <name val="Calibri"/>
      <family val="2"/>
    </font>
    <font>
      <sz val="8"/>
      <color indexed="9"/>
      <name val="Calibri"/>
      <family val="2"/>
    </font>
    <font>
      <sz val="10"/>
      <color indexed="9"/>
      <name val="Calibri"/>
      <family val="2"/>
    </font>
    <font>
      <sz val="12"/>
      <name val="Calibri"/>
      <family val="2"/>
    </font>
    <font>
      <sz val="8"/>
      <name val="Verdana"/>
      <family val="2"/>
    </font>
    <font>
      <sz val="6"/>
      <color indexed="8"/>
      <name val="Calibri"/>
      <family val="2"/>
    </font>
    <font>
      <sz val="9"/>
      <color indexed="8"/>
      <name val="Calibri"/>
      <family val="2"/>
    </font>
    <font>
      <sz val="11"/>
      <color indexed="8"/>
      <name val="Calibri"/>
      <family val="2"/>
    </font>
    <font>
      <b/>
      <sz val="11"/>
      <color indexed="8"/>
      <name val="Arial"/>
      <family val="2"/>
    </font>
    <font>
      <sz val="8"/>
      <color indexed="21"/>
      <name val="Calibri"/>
      <family val="2"/>
    </font>
    <font>
      <sz val="6"/>
      <color rgb="FFFF0000"/>
      <name val="Calibri"/>
      <family val="2"/>
      <scheme val="minor"/>
    </font>
    <font>
      <sz val="6"/>
      <color indexed="8"/>
      <name val="新細明體"/>
      <family val="2"/>
      <charset val="136"/>
    </font>
    <font>
      <b/>
      <sz val="8"/>
      <name val="Calibri"/>
      <family val="2"/>
    </font>
    <font>
      <b/>
      <u/>
      <sz val="8"/>
      <color indexed="8"/>
      <name val="Calibri"/>
      <family val="2"/>
    </font>
    <font>
      <b/>
      <i/>
      <sz val="8"/>
      <color indexed="8"/>
      <name val="Calibri"/>
      <family val="2"/>
    </font>
    <font>
      <i/>
      <sz val="7"/>
      <color indexed="8"/>
      <name val="Calibri"/>
      <family val="2"/>
    </font>
    <font>
      <b/>
      <sz val="11"/>
      <color indexed="8"/>
      <name val="Calibri"/>
      <family val="2"/>
    </font>
    <font>
      <sz val="11"/>
      <color indexed="9"/>
      <name val="Calibri"/>
      <family val="2"/>
    </font>
    <font>
      <sz val="9"/>
      <name val="Calibri"/>
      <family val="2"/>
    </font>
    <font>
      <sz val="7"/>
      <color indexed="8"/>
      <name val="Calibri"/>
      <family val="2"/>
    </font>
    <font>
      <i/>
      <sz val="8"/>
      <color indexed="8"/>
      <name val="Calibri"/>
      <family val="2"/>
    </font>
    <font>
      <sz val="8"/>
      <color indexed="10"/>
      <name val="Calibri"/>
      <family val="2"/>
    </font>
    <font>
      <i/>
      <sz val="10"/>
      <color indexed="8"/>
      <name val="Calibri"/>
      <family val="2"/>
    </font>
    <font>
      <sz val="10"/>
      <color indexed="8"/>
      <name val="Calibri"/>
      <family val="2"/>
    </font>
    <font>
      <i/>
      <sz val="8"/>
      <name val="Calibri"/>
      <family val="2"/>
    </font>
    <font>
      <b/>
      <i/>
      <sz val="10"/>
      <color indexed="8"/>
      <name val="Calibri"/>
      <family val="2"/>
      <scheme val="minor"/>
    </font>
    <font>
      <u/>
      <sz val="8"/>
      <color indexed="12"/>
      <name val="Calibri"/>
      <family val="2"/>
      <scheme val="minor"/>
    </font>
    <font>
      <sz val="8"/>
      <color rgb="FF000000"/>
      <name val="Calibri"/>
      <family val="2"/>
      <scheme val="minor"/>
    </font>
    <font>
      <b/>
      <u/>
      <sz val="11"/>
      <color theme="0"/>
      <name val="Calibri"/>
      <family val="2"/>
      <scheme val="minor"/>
    </font>
    <font>
      <u/>
      <sz val="8"/>
      <color indexed="12"/>
      <name val="Calibri"/>
      <family val="2"/>
    </font>
    <font>
      <sz val="9"/>
      <color rgb="FF000000"/>
      <name val="Tahoma"/>
      <family val="2"/>
    </font>
    <font>
      <sz val="10"/>
      <color rgb="FF000000"/>
      <name val="Arial"/>
      <family val="2"/>
    </font>
  </fonts>
  <fills count="16">
    <fill>
      <patternFill patternType="none"/>
    </fill>
    <fill>
      <patternFill patternType="gray125"/>
    </fill>
    <fill>
      <patternFill patternType="solid">
        <fgColor rgb="FF339966"/>
        <bgColor indexed="64"/>
      </patternFill>
    </fill>
    <fill>
      <patternFill patternType="solid">
        <fgColor rgb="FFFFFFFF"/>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indexed="57"/>
        <bgColor indexed="64"/>
      </patternFill>
    </fill>
    <fill>
      <patternFill patternType="solid">
        <fgColor indexed="22"/>
        <bgColor indexed="64"/>
      </patternFill>
    </fill>
    <fill>
      <patternFill patternType="solid">
        <fgColor indexed="57"/>
        <bgColor indexed="8"/>
      </patternFill>
    </fill>
    <fill>
      <patternFill patternType="solid">
        <fgColor theme="0"/>
        <bgColor indexed="8"/>
      </patternFill>
    </fill>
    <fill>
      <patternFill patternType="solid">
        <fgColor indexed="65"/>
        <bgColor indexed="8"/>
      </patternFill>
    </fill>
    <fill>
      <patternFill patternType="solid">
        <fgColor indexed="9"/>
        <bgColor indexed="8"/>
      </patternFill>
    </fill>
    <fill>
      <patternFill patternType="solid">
        <fgColor indexed="65"/>
        <bgColor indexed="64"/>
      </patternFill>
    </fill>
    <fill>
      <patternFill patternType="solid">
        <fgColor rgb="FFFAFAF8"/>
        <bgColor indexed="64"/>
      </patternFill>
    </fill>
  </fills>
  <borders count="48">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indexed="64"/>
      </top>
      <bottom style="thin">
        <color indexed="64"/>
      </bottom>
      <diagonal/>
    </border>
    <border>
      <left style="medium">
        <color auto="1"/>
      </left>
      <right/>
      <top style="thin">
        <color indexed="64"/>
      </top>
      <bottom style="thin">
        <color indexed="64"/>
      </bottom>
      <diagonal/>
    </border>
    <border>
      <left/>
      <right style="medium">
        <color auto="1"/>
      </right>
      <top/>
      <bottom style="thin">
        <color indexed="64"/>
      </bottom>
      <diagonal/>
    </border>
    <border>
      <left style="medium">
        <color auto="1"/>
      </left>
      <right/>
      <top/>
      <bottom style="thin">
        <color indexed="64"/>
      </bottom>
      <diagonal/>
    </border>
    <border>
      <left style="thin">
        <color indexed="64"/>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bottom style="thin">
        <color rgb="FF000000"/>
      </bottom>
      <diagonal/>
    </border>
    <border>
      <left/>
      <right/>
      <top/>
      <bottom style="thick">
        <color indexed="64"/>
      </bottom>
      <diagonal/>
    </border>
    <border>
      <left/>
      <right/>
      <top style="thick">
        <color indexed="64"/>
      </top>
      <bottom/>
      <diagonal/>
    </border>
    <border>
      <left style="thin">
        <color indexed="64"/>
      </left>
      <right/>
      <top/>
      <bottom/>
      <diagonal/>
    </border>
    <border>
      <left/>
      <right style="thin">
        <color indexed="8"/>
      </right>
      <top style="thin">
        <color indexed="8"/>
      </top>
      <bottom/>
      <diagonal/>
    </border>
    <border>
      <left style="thick">
        <color indexed="64"/>
      </left>
      <right style="thin">
        <color indexed="8"/>
      </right>
      <top style="thick">
        <color indexed="64"/>
      </top>
      <bottom style="thick">
        <color indexed="64"/>
      </bottom>
      <diagonal/>
    </border>
    <border>
      <left style="thin">
        <color indexed="8"/>
      </left>
      <right style="thin">
        <color indexed="8"/>
      </right>
      <top style="thick">
        <color indexed="64"/>
      </top>
      <bottom style="thick">
        <color indexed="64"/>
      </bottom>
      <diagonal/>
    </border>
    <border>
      <left style="thin">
        <color indexed="8"/>
      </left>
      <right style="thick">
        <color indexed="64"/>
      </right>
      <top style="thick">
        <color indexed="64"/>
      </top>
      <bottom style="thick">
        <color indexed="64"/>
      </bottom>
      <diagonal/>
    </border>
    <border>
      <left/>
      <right style="thin">
        <color indexed="8"/>
      </right>
      <top style="thin">
        <color indexed="64"/>
      </top>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top style="thin">
        <color indexed="8"/>
      </top>
      <bottom style="thin">
        <color indexed="64"/>
      </bottom>
      <diagonal/>
    </border>
  </borders>
  <cellStyleXfs count="7">
    <xf numFmtId="0" fontId="0" fillId="0" borderId="0"/>
    <xf numFmtId="0" fontId="1" fillId="0" borderId="0" applyNumberFormat="0" applyFill="0" applyBorder="0" applyProtection="0">
      <alignment vertical="top" wrapText="1"/>
    </xf>
    <xf numFmtId="9" fontId="2" fillId="0" borderId="0" applyFont="0" applyFill="0" applyBorder="0" applyAlignment="0" applyProtection="0"/>
    <xf numFmtId="0" fontId="6" fillId="0" borderId="0" applyNumberFormat="0" applyFill="0" applyBorder="0" applyAlignment="0" applyProtection="0">
      <alignment vertical="top"/>
      <protection locked="0"/>
    </xf>
    <xf numFmtId="44" fontId="2" fillId="0" borderId="0" applyFont="0" applyFill="0" applyBorder="0" applyAlignment="0" applyProtection="0"/>
    <xf numFmtId="43" fontId="2" fillId="0" borderId="0" applyFont="0" applyFill="0" applyBorder="0" applyAlignment="0" applyProtection="0"/>
    <xf numFmtId="0" fontId="55" fillId="0" borderId="0" applyNumberFormat="0" applyFill="0" applyBorder="0" applyAlignment="0" applyProtection="0"/>
  </cellStyleXfs>
  <cellXfs count="914">
    <xf numFmtId="0" fontId="0" fillId="0" borderId="0" xfId="0"/>
    <xf numFmtId="0" fontId="1" fillId="0" borderId="0" xfId="1">
      <alignment vertical="top" wrapText="1"/>
    </xf>
    <xf numFmtId="0" fontId="5" fillId="0" borderId="0" xfId="1" applyFont="1">
      <alignment vertical="top" wrapText="1"/>
    </xf>
    <xf numFmtId="0" fontId="4" fillId="0" borderId="0" xfId="0" applyFont="1" applyAlignment="1">
      <alignment vertical="top" wrapText="1"/>
    </xf>
    <xf numFmtId="0" fontId="3" fillId="2" borderId="0" xfId="0" applyFont="1" applyFill="1" applyAlignment="1"/>
    <xf numFmtId="0" fontId="1" fillId="0" borderId="0" xfId="1" applyAlignment="1">
      <alignment vertical="top" wrapText="1"/>
    </xf>
    <xf numFmtId="0" fontId="12" fillId="0" borderId="0" xfId="0" applyFont="1"/>
    <xf numFmtId="0" fontId="14" fillId="2" borderId="0" xfId="0" applyFont="1" applyFill="1"/>
    <xf numFmtId="0" fontId="12" fillId="0" borderId="0" xfId="0" applyFont="1" applyBorder="1"/>
    <xf numFmtId="3" fontId="12" fillId="0" borderId="0" xfId="0" applyNumberFormat="1" applyFont="1" applyBorder="1"/>
    <xf numFmtId="10" fontId="12" fillId="0" borderId="0" xfId="2" applyNumberFormat="1" applyFont="1" applyBorder="1"/>
    <xf numFmtId="0" fontId="16" fillId="0" borderId="0" xfId="0" applyFont="1"/>
    <xf numFmtId="0" fontId="17" fillId="0" borderId="0" xfId="0" applyFont="1"/>
    <xf numFmtId="0" fontId="21" fillId="0" borderId="0" xfId="0" applyFont="1"/>
    <xf numFmtId="0" fontId="0" fillId="0" borderId="0" xfId="0" applyFont="1"/>
    <xf numFmtId="0" fontId="21" fillId="0" borderId="0" xfId="0" applyFont="1" applyAlignment="1"/>
    <xf numFmtId="0" fontId="0" fillId="0" borderId="0" xfId="0" applyFont="1" applyAlignment="1"/>
    <xf numFmtId="0" fontId="23" fillId="0" borderId="0" xfId="0" applyFont="1" applyFill="1"/>
    <xf numFmtId="0" fontId="12" fillId="0" borderId="0" xfId="0" applyFont="1" applyAlignment="1">
      <alignment horizontal="left"/>
    </xf>
    <xf numFmtId="0" fontId="12" fillId="5" borderId="0" xfId="0" applyFont="1" applyFill="1"/>
    <xf numFmtId="0" fontId="13" fillId="5" borderId="0" xfId="0" applyFont="1" applyFill="1"/>
    <xf numFmtId="0" fontId="12" fillId="0" borderId="0" xfId="0" applyFont="1" applyAlignment="1">
      <alignment wrapText="1"/>
    </xf>
    <xf numFmtId="0" fontId="21" fillId="5" borderId="0" xfId="0" applyFont="1" applyFill="1"/>
    <xf numFmtId="0" fontId="10" fillId="2" borderId="0" xfId="0" applyFont="1" applyFill="1"/>
    <xf numFmtId="0" fontId="9" fillId="5" borderId="0" xfId="0" applyFont="1" applyFill="1"/>
    <xf numFmtId="0" fontId="24" fillId="5" borderId="0" xfId="0" applyFont="1" applyFill="1"/>
    <xf numFmtId="0" fontId="9" fillId="0" borderId="0" xfId="0" applyFont="1"/>
    <xf numFmtId="0" fontId="0" fillId="0" borderId="0" xfId="0" applyBorder="1"/>
    <xf numFmtId="173" fontId="0" fillId="0" borderId="0" xfId="0" applyNumberFormat="1" applyBorder="1"/>
    <xf numFmtId="0" fontId="0" fillId="0" borderId="0" xfId="0" applyAlignment="1">
      <alignment horizontal="center"/>
    </xf>
    <xf numFmtId="0" fontId="0" fillId="5" borderId="0" xfId="0" applyFill="1"/>
    <xf numFmtId="0" fontId="12" fillId="5" borderId="6" xfId="0" applyFont="1" applyFill="1" applyBorder="1"/>
    <xf numFmtId="167" fontId="12" fillId="5" borderId="6" xfId="2" applyNumberFormat="1" applyFont="1" applyFill="1" applyBorder="1"/>
    <xf numFmtId="0" fontId="11" fillId="5" borderId="6" xfId="0" applyFont="1" applyFill="1" applyBorder="1"/>
    <xf numFmtId="172" fontId="12" fillId="5" borderId="6" xfId="5" applyNumberFormat="1" applyFont="1" applyFill="1" applyBorder="1"/>
    <xf numFmtId="3" fontId="12" fillId="5" borderId="6" xfId="0" applyNumberFormat="1" applyFont="1" applyFill="1" applyBorder="1" applyAlignment="1">
      <alignment horizontal="center"/>
    </xf>
    <xf numFmtId="0" fontId="12" fillId="5" borderId="6" xfId="0" applyFont="1" applyFill="1" applyBorder="1" applyAlignment="1">
      <alignment horizontal="center"/>
    </xf>
    <xf numFmtId="3" fontId="15" fillId="5" borderId="6" xfId="0" applyNumberFormat="1" applyFont="1" applyFill="1" applyBorder="1" applyAlignment="1">
      <alignment horizontal="center"/>
    </xf>
    <xf numFmtId="0" fontId="11" fillId="5" borderId="9" xfId="0" applyFont="1" applyFill="1" applyBorder="1" applyAlignment="1">
      <alignment horizontal="center"/>
    </xf>
    <xf numFmtId="0" fontId="25" fillId="2" borderId="0" xfId="0" applyFont="1" applyFill="1"/>
    <xf numFmtId="0" fontId="19" fillId="5" borderId="0" xfId="0" applyFont="1" applyFill="1"/>
    <xf numFmtId="0" fontId="16" fillId="5" borderId="0" xfId="0" applyFont="1" applyFill="1"/>
    <xf numFmtId="0" fontId="0" fillId="5" borderId="0" xfId="0" applyFont="1" applyFill="1"/>
    <xf numFmtId="0" fontId="11" fillId="5" borderId="0" xfId="0" applyFont="1" applyFill="1" applyBorder="1" applyAlignment="1">
      <alignment horizontal="center"/>
    </xf>
    <xf numFmtId="0" fontId="11" fillId="5" borderId="6" xfId="0" applyFont="1" applyFill="1" applyBorder="1" applyAlignment="1">
      <alignment wrapText="1"/>
    </xf>
    <xf numFmtId="3" fontId="12" fillId="5" borderId="0" xfId="0" applyNumberFormat="1" applyFont="1" applyFill="1" applyBorder="1"/>
    <xf numFmtId="167" fontId="12" fillId="5" borderId="0" xfId="2" applyNumberFormat="1" applyFont="1" applyFill="1" applyBorder="1"/>
    <xf numFmtId="3" fontId="15" fillId="5" borderId="0" xfId="0" applyNumberFormat="1" applyFont="1" applyFill="1" applyBorder="1"/>
    <xf numFmtId="10" fontId="12" fillId="5" borderId="0" xfId="2" applyNumberFormat="1" applyFont="1" applyFill="1" applyBorder="1"/>
    <xf numFmtId="0" fontId="12" fillId="5" borderId="0" xfId="0" applyFont="1" applyFill="1" applyBorder="1"/>
    <xf numFmtId="0" fontId="12" fillId="5" borderId="10" xfId="0" applyFont="1" applyFill="1" applyBorder="1"/>
    <xf numFmtId="0" fontId="12" fillId="5" borderId="11" xfId="0" applyFont="1" applyFill="1" applyBorder="1"/>
    <xf numFmtId="0" fontId="12" fillId="5" borderId="12" xfId="0" applyFont="1" applyFill="1" applyBorder="1"/>
    <xf numFmtId="0" fontId="11" fillId="5" borderId="14" xfId="0" applyFont="1" applyFill="1" applyBorder="1" applyAlignment="1">
      <alignment horizontal="center"/>
    </xf>
    <xf numFmtId="0" fontId="11" fillId="5" borderId="15" xfId="0" applyFont="1" applyFill="1" applyBorder="1" applyAlignment="1">
      <alignment horizontal="center"/>
    </xf>
    <xf numFmtId="0" fontId="12" fillId="5" borderId="14" xfId="0" applyFont="1" applyFill="1" applyBorder="1"/>
    <xf numFmtId="0" fontId="11" fillId="5" borderId="0" xfId="0" applyFont="1" applyFill="1" applyBorder="1"/>
    <xf numFmtId="0" fontId="16" fillId="5" borderId="0" xfId="0" applyFont="1" applyFill="1" applyBorder="1"/>
    <xf numFmtId="0" fontId="16" fillId="5" borderId="0" xfId="0" applyFont="1" applyFill="1" applyAlignment="1"/>
    <xf numFmtId="0" fontId="12" fillId="5" borderId="6" xfId="0" applyFont="1" applyFill="1" applyBorder="1" applyAlignment="1"/>
    <xf numFmtId="0" fontId="12" fillId="5" borderId="6" xfId="0" applyFont="1" applyFill="1" applyBorder="1" applyAlignment="1">
      <alignment horizontal="right"/>
    </xf>
    <xf numFmtId="0" fontId="16" fillId="5" borderId="0" xfId="0" applyFont="1" applyFill="1" applyBorder="1" applyAlignment="1"/>
    <xf numFmtId="10" fontId="16" fillId="5" borderId="0" xfId="0" applyNumberFormat="1" applyFont="1" applyFill="1" applyBorder="1" applyAlignment="1"/>
    <xf numFmtId="0" fontId="18" fillId="5" borderId="0" xfId="0" applyFont="1" applyFill="1" applyBorder="1"/>
    <xf numFmtId="3" fontId="12" fillId="5" borderId="6" xfId="0" applyNumberFormat="1" applyFont="1" applyFill="1" applyBorder="1" applyAlignment="1">
      <alignment horizontal="right"/>
    </xf>
    <xf numFmtId="167" fontId="12" fillId="5" borderId="6" xfId="2" applyNumberFormat="1" applyFont="1" applyFill="1" applyBorder="1" applyAlignment="1">
      <alignment horizontal="right"/>
    </xf>
    <xf numFmtId="3" fontId="15" fillId="5" borderId="6" xfId="0" applyNumberFormat="1" applyFont="1" applyFill="1" applyBorder="1" applyAlignment="1">
      <alignment horizontal="right"/>
    </xf>
    <xf numFmtId="167" fontId="12" fillId="5" borderId="9" xfId="2" applyNumberFormat="1" applyFont="1" applyFill="1" applyBorder="1" applyAlignment="1">
      <alignment horizontal="right"/>
    </xf>
    <xf numFmtId="0" fontId="12" fillId="5" borderId="0" xfId="0" applyFont="1" applyFill="1" applyAlignment="1">
      <alignment horizontal="right"/>
    </xf>
    <xf numFmtId="0" fontId="7" fillId="5" borderId="0" xfId="0" applyFont="1" applyFill="1"/>
    <xf numFmtId="0" fontId="7" fillId="5" borderId="0" xfId="0" applyFont="1" applyFill="1" applyBorder="1"/>
    <xf numFmtId="0" fontId="12" fillId="5" borderId="0" xfId="0" applyFont="1" applyFill="1" applyAlignment="1"/>
    <xf numFmtId="0" fontId="12" fillId="5" borderId="0" xfId="0" applyFont="1" applyFill="1" applyBorder="1" applyAlignment="1"/>
    <xf numFmtId="10" fontId="12" fillId="5" borderId="0" xfId="0" applyNumberFormat="1" applyFont="1" applyFill="1" applyBorder="1" applyAlignment="1"/>
    <xf numFmtId="0" fontId="15" fillId="5" borderId="0" xfId="0" applyFont="1" applyFill="1" applyBorder="1" applyAlignment="1"/>
    <xf numFmtId="172" fontId="12" fillId="5" borderId="6" xfId="5" applyNumberFormat="1" applyFont="1" applyFill="1" applyBorder="1" applyAlignment="1">
      <alignment horizontal="right"/>
    </xf>
    <xf numFmtId="0" fontId="10" fillId="2" borderId="0" xfId="0" applyFont="1" applyFill="1" applyAlignment="1">
      <alignment horizontal="center"/>
    </xf>
    <xf numFmtId="0" fontId="7" fillId="0" borderId="0" xfId="0" applyFont="1"/>
    <xf numFmtId="0" fontId="7" fillId="0" borderId="0" xfId="0" applyFont="1" applyAlignment="1">
      <alignment horizontal="left"/>
    </xf>
    <xf numFmtId="0" fontId="7" fillId="0" borderId="0" xfId="0" applyFont="1" applyBorder="1" applyAlignment="1">
      <alignment horizontal="left"/>
    </xf>
    <xf numFmtId="0" fontId="7" fillId="0" borderId="0" xfId="0" applyFont="1" applyBorder="1"/>
    <xf numFmtId="0" fontId="0" fillId="0" borderId="0" xfId="0" applyFont="1" applyBorder="1"/>
    <xf numFmtId="0" fontId="30" fillId="5" borderId="0" xfId="0" applyFont="1" applyFill="1"/>
    <xf numFmtId="0" fontId="15" fillId="5" borderId="0" xfId="0" applyFont="1" applyFill="1"/>
    <xf numFmtId="0" fontId="12" fillId="5" borderId="6" xfId="0" applyFont="1" applyFill="1" applyBorder="1" applyAlignment="1">
      <alignment horizontal="left"/>
    </xf>
    <xf numFmtId="3" fontId="12" fillId="5" borderId="6" xfId="0" applyNumberFormat="1" applyFont="1" applyFill="1" applyBorder="1" applyAlignment="1">
      <alignment horizontal="left"/>
    </xf>
    <xf numFmtId="167" fontId="12" fillId="5" borderId="6" xfId="2" applyNumberFormat="1" applyFont="1" applyFill="1" applyBorder="1" applyAlignment="1">
      <alignment horizontal="left"/>
    </xf>
    <xf numFmtId="10" fontId="12" fillId="5" borderId="6" xfId="2" applyNumberFormat="1" applyFont="1" applyFill="1" applyBorder="1" applyAlignment="1">
      <alignment horizontal="left"/>
    </xf>
    <xf numFmtId="0" fontId="12" fillId="5" borderId="0" xfId="0" applyFont="1" applyFill="1" applyBorder="1" applyAlignment="1">
      <alignment horizontal="left"/>
    </xf>
    <xf numFmtId="3" fontId="12" fillId="5" borderId="0" xfId="0" applyNumberFormat="1" applyFont="1" applyFill="1" applyBorder="1" applyAlignment="1">
      <alignment horizontal="left"/>
    </xf>
    <xf numFmtId="3" fontId="15" fillId="5" borderId="0" xfId="0" applyNumberFormat="1" applyFont="1" applyFill="1" applyBorder="1" applyAlignment="1">
      <alignment horizontal="left"/>
    </xf>
    <xf numFmtId="10" fontId="12" fillId="5" borderId="0" xfId="2" applyNumberFormat="1" applyFont="1" applyFill="1" applyBorder="1" applyAlignment="1">
      <alignment horizontal="left"/>
    </xf>
    <xf numFmtId="167" fontId="12" fillId="5" borderId="0" xfId="2" applyNumberFormat="1" applyFont="1" applyFill="1" applyBorder="1" applyAlignment="1">
      <alignment horizontal="left"/>
    </xf>
    <xf numFmtId="0" fontId="12" fillId="5" borderId="6" xfId="0" applyFont="1" applyFill="1" applyBorder="1" applyAlignment="1">
      <alignment horizontal="left" wrapText="1"/>
    </xf>
    <xf numFmtId="9" fontId="12" fillId="5" borderId="6" xfId="0" applyNumberFormat="1" applyFont="1" applyFill="1" applyBorder="1" applyAlignment="1">
      <alignment horizontal="left"/>
    </xf>
    <xf numFmtId="3" fontId="12" fillId="5" borderId="0" xfId="0" applyNumberFormat="1" applyFont="1" applyFill="1" applyBorder="1" applyAlignment="1">
      <alignment horizontal="center"/>
    </xf>
    <xf numFmtId="0" fontId="11" fillId="5" borderId="0" xfId="0" applyFont="1" applyFill="1" applyBorder="1" applyAlignment="1">
      <alignment horizontal="left"/>
    </xf>
    <xf numFmtId="0" fontId="31" fillId="5" borderId="0" xfId="0" applyFont="1" applyFill="1"/>
    <xf numFmtId="0" fontId="10" fillId="2" borderId="0" xfId="0" applyFont="1" applyFill="1" applyAlignment="1"/>
    <xf numFmtId="0" fontId="9" fillId="0" borderId="0" xfId="0" applyFont="1" applyAlignment="1"/>
    <xf numFmtId="0" fontId="7" fillId="0" borderId="0" xfId="0" applyFont="1" applyAlignment="1"/>
    <xf numFmtId="0" fontId="0" fillId="0" borderId="0" xfId="0" applyFont="1" applyBorder="1" applyAlignment="1"/>
    <xf numFmtId="0" fontId="32" fillId="5" borderId="4" xfId="0" applyFont="1" applyFill="1" applyBorder="1" applyAlignment="1">
      <alignment horizontal="left" vertical="top" wrapText="1"/>
    </xf>
    <xf numFmtId="0" fontId="12" fillId="5" borderId="4" xfId="0" applyFont="1" applyFill="1" applyBorder="1" applyAlignment="1">
      <alignment horizontal="left" vertical="top" wrapText="1"/>
    </xf>
    <xf numFmtId="0" fontId="32" fillId="5" borderId="5" xfId="0" applyFont="1" applyFill="1" applyBorder="1" applyAlignment="1">
      <alignment horizontal="left" vertical="top" wrapText="1"/>
    </xf>
    <xf numFmtId="0" fontId="32" fillId="5" borderId="6" xfId="0" applyFont="1" applyFill="1" applyBorder="1" applyAlignment="1">
      <alignment horizontal="left" vertical="top" wrapText="1"/>
    </xf>
    <xf numFmtId="0" fontId="32" fillId="5" borderId="0" xfId="0" applyFont="1" applyFill="1" applyBorder="1" applyAlignment="1">
      <alignment horizontal="left" vertical="top" wrapText="1"/>
    </xf>
    <xf numFmtId="0" fontId="22" fillId="5" borderId="0" xfId="0" applyFont="1" applyFill="1" applyAlignment="1"/>
    <xf numFmtId="0" fontId="0" fillId="5" borderId="0" xfId="0" applyFont="1" applyFill="1" applyAlignment="1"/>
    <xf numFmtId="0" fontId="19" fillId="5" borderId="0" xfId="0" applyFont="1" applyFill="1" applyAlignment="1"/>
    <xf numFmtId="0" fontId="32" fillId="5" borderId="4" xfId="0" applyFont="1" applyFill="1" applyBorder="1" applyAlignment="1">
      <alignment horizontal="center" vertical="center"/>
    </xf>
    <xf numFmtId="0" fontId="12" fillId="5" borderId="4" xfId="0" applyFont="1" applyFill="1" applyBorder="1" applyAlignment="1">
      <alignment horizontal="center" vertical="center"/>
    </xf>
    <xf numFmtId="0" fontId="32" fillId="5" borderId="5" xfId="0" applyFont="1" applyFill="1" applyBorder="1" applyAlignment="1">
      <alignment horizontal="center" vertical="center"/>
    </xf>
    <xf numFmtId="0" fontId="32" fillId="5" borderId="6" xfId="0" applyFont="1" applyFill="1" applyBorder="1" applyAlignment="1">
      <alignment horizontal="left" vertical="center"/>
    </xf>
    <xf numFmtId="0" fontId="32" fillId="5" borderId="6" xfId="0" applyFont="1" applyFill="1" applyBorder="1" applyAlignment="1">
      <alignment horizontal="center" vertical="center"/>
    </xf>
    <xf numFmtId="0" fontId="32" fillId="5" borderId="0" xfId="0" applyFont="1" applyFill="1" applyBorder="1" applyAlignment="1">
      <alignment horizontal="left" vertical="center"/>
    </xf>
    <xf numFmtId="0" fontId="32" fillId="5" borderId="0" xfId="0" applyFont="1" applyFill="1" applyBorder="1" applyAlignment="1">
      <alignment horizontal="center" vertical="center"/>
    </xf>
    <xf numFmtId="0" fontId="12" fillId="5" borderId="6" xfId="0" applyFont="1" applyFill="1" applyBorder="1" applyAlignment="1">
      <alignment vertical="center"/>
    </xf>
    <xf numFmtId="0" fontId="32" fillId="5" borderId="18"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19" xfId="0" applyFont="1" applyFill="1" applyBorder="1" applyAlignment="1">
      <alignment horizontal="center" vertical="center"/>
    </xf>
    <xf numFmtId="0" fontId="32" fillId="5" borderId="19" xfId="0" applyFont="1" applyFill="1" applyBorder="1" applyAlignment="1">
      <alignment horizontal="left" vertical="center"/>
    </xf>
    <xf numFmtId="0" fontId="32" fillId="5" borderId="19" xfId="0" applyFont="1" applyFill="1" applyBorder="1" applyAlignment="1">
      <alignment horizontal="left" vertical="top" wrapText="1"/>
    </xf>
    <xf numFmtId="0" fontId="32" fillId="5" borderId="1" xfId="0" applyFont="1" applyFill="1" applyBorder="1" applyAlignment="1">
      <alignment horizontal="left" vertical="top" wrapText="1"/>
    </xf>
    <xf numFmtId="0" fontId="12" fillId="5" borderId="0" xfId="0" applyFont="1" applyFill="1" applyBorder="1" applyAlignment="1">
      <alignment horizontal="center" vertical="top"/>
    </xf>
    <xf numFmtId="0" fontId="12" fillId="5" borderId="0" xfId="0" applyFont="1" applyFill="1" applyBorder="1" applyAlignment="1">
      <alignment horizontal="left" vertical="top" wrapText="1"/>
    </xf>
    <xf numFmtId="0" fontId="33" fillId="5" borderId="0" xfId="0" applyFont="1" applyFill="1" applyBorder="1" applyAlignment="1">
      <alignment horizontal="left" vertical="center"/>
    </xf>
    <xf numFmtId="0" fontId="32" fillId="5" borderId="0" xfId="0" applyFont="1" applyFill="1" applyBorder="1" applyAlignment="1">
      <alignment horizontal="left" vertical="center" wrapText="1"/>
    </xf>
    <xf numFmtId="0" fontId="32" fillId="5" borderId="6" xfId="0" applyFont="1" applyFill="1" applyBorder="1" applyAlignment="1">
      <alignment horizontal="left" vertical="center" wrapText="1"/>
    </xf>
    <xf numFmtId="0" fontId="12" fillId="5" borderId="18" xfId="0" applyFont="1" applyFill="1" applyBorder="1" applyAlignment="1">
      <alignment horizontal="center" vertical="center"/>
    </xf>
    <xf numFmtId="0" fontId="33" fillId="5" borderId="20" xfId="0" applyFont="1" applyFill="1" applyBorder="1" applyAlignment="1">
      <alignment horizontal="left" vertical="center"/>
    </xf>
    <xf numFmtId="0" fontId="0" fillId="2" borderId="0" xfId="0" applyFont="1" applyFill="1"/>
    <xf numFmtId="0" fontId="24" fillId="5" borderId="0" xfId="0" applyFont="1" applyFill="1" applyAlignment="1">
      <alignment horizontal="left" wrapText="1"/>
    </xf>
    <xf numFmtId="0" fontId="24" fillId="0" borderId="0" xfId="0" applyFont="1"/>
    <xf numFmtId="0" fontId="35" fillId="0" borderId="0" xfId="0" applyFont="1"/>
    <xf numFmtId="0" fontId="23" fillId="0" borderId="0" xfId="0" applyFont="1" applyFill="1" applyBorder="1"/>
    <xf numFmtId="0" fontId="7" fillId="0" borderId="0" xfId="0" applyFont="1" applyFill="1"/>
    <xf numFmtId="0" fontId="7" fillId="0" borderId="0" xfId="0" applyFont="1" applyFill="1" applyBorder="1"/>
    <xf numFmtId="0" fontId="0" fillId="0" borderId="0" xfId="0" applyFont="1" applyFill="1"/>
    <xf numFmtId="0" fontId="36" fillId="0" borderId="0" xfId="0" applyFont="1" applyFill="1"/>
    <xf numFmtId="0" fontId="23" fillId="0" borderId="0" xfId="0" applyFont="1"/>
    <xf numFmtId="0" fontId="37" fillId="0" borderId="0" xfId="0" applyFont="1" applyFill="1"/>
    <xf numFmtId="0" fontId="37" fillId="0" borderId="0" xfId="0" applyFont="1" applyFill="1" applyBorder="1"/>
    <xf numFmtId="0" fontId="11" fillId="0" borderId="0" xfId="0" applyFont="1" applyFill="1"/>
    <xf numFmtId="0" fontId="12" fillId="0" borderId="0" xfId="0" applyFont="1" applyAlignment="1">
      <alignment horizontal="center" vertical="center" wrapText="1"/>
    </xf>
    <xf numFmtId="0" fontId="12" fillId="0" borderId="0" xfId="0" applyFont="1" applyAlignment="1">
      <alignment vertical="top"/>
    </xf>
    <xf numFmtId="0" fontId="10" fillId="0" borderId="0" xfId="0" applyFont="1" applyFill="1" applyBorder="1" applyAlignment="1"/>
    <xf numFmtId="0" fontId="10" fillId="2" borderId="0" xfId="0" applyFont="1" applyFill="1" applyBorder="1" applyAlignment="1"/>
    <xf numFmtId="0" fontId="10" fillId="0" borderId="0" xfId="0" applyFont="1" applyFill="1"/>
    <xf numFmtId="0" fontId="11" fillId="5" borderId="0" xfId="0" applyFont="1" applyFill="1"/>
    <xf numFmtId="0" fontId="10" fillId="2" borderId="0" xfId="0" applyFont="1" applyFill="1" applyBorder="1"/>
    <xf numFmtId="0" fontId="12" fillId="0" borderId="0" xfId="0" applyFont="1" applyAlignment="1">
      <alignment horizontal="right"/>
    </xf>
    <xf numFmtId="0" fontId="12" fillId="5" borderId="0" xfId="0" applyFont="1" applyFill="1" applyBorder="1" applyAlignment="1">
      <alignment horizontal="center"/>
    </xf>
    <xf numFmtId="0" fontId="12" fillId="5" borderId="0" xfId="0" applyFont="1" applyFill="1" applyAlignment="1">
      <alignment horizontal="left"/>
    </xf>
    <xf numFmtId="164" fontId="39" fillId="5" borderId="4" xfId="0" applyNumberFormat="1" applyFont="1" applyFill="1" applyBorder="1" applyAlignment="1">
      <alignment horizontal="right" vertical="top" shrinkToFit="1"/>
    </xf>
    <xf numFmtId="165" fontId="39" fillId="5" borderId="4" xfId="0" applyNumberFormat="1" applyFont="1" applyFill="1" applyBorder="1" applyAlignment="1">
      <alignment horizontal="right" vertical="top" shrinkToFit="1"/>
    </xf>
    <xf numFmtId="0" fontId="39" fillId="5" borderId="0" xfId="0" applyFont="1" applyFill="1" applyAlignment="1">
      <alignment horizontal="left"/>
    </xf>
    <xf numFmtId="0" fontId="26" fillId="5" borderId="0" xfId="0" applyFont="1" applyFill="1"/>
    <xf numFmtId="0" fontId="27" fillId="5" borderId="0" xfId="0" applyFont="1" applyFill="1"/>
    <xf numFmtId="0" fontId="27" fillId="2" borderId="0" xfId="0" applyFont="1" applyFill="1" applyBorder="1" applyAlignment="1">
      <alignment horizontal="left" vertical="top" shrinkToFit="1"/>
    </xf>
    <xf numFmtId="0" fontId="29" fillId="4" borderId="26" xfId="0" applyFont="1" applyFill="1" applyBorder="1" applyAlignment="1">
      <alignment horizontal="left" vertical="top" shrinkToFit="1"/>
    </xf>
    <xf numFmtId="0" fontId="28" fillId="5" borderId="29" xfId="0" applyFont="1" applyFill="1" applyBorder="1" applyAlignment="1">
      <alignment horizontal="left" vertical="top" shrinkToFit="1"/>
    </xf>
    <xf numFmtId="165" fontId="28" fillId="5" borderId="29" xfId="0" applyNumberFormat="1" applyFont="1" applyFill="1" applyBorder="1" applyAlignment="1">
      <alignment horizontal="left" vertical="top" shrinkToFit="1"/>
    </xf>
    <xf numFmtId="165" fontId="28" fillId="5" borderId="29" xfId="0" applyNumberFormat="1" applyFont="1" applyFill="1" applyBorder="1" applyAlignment="1">
      <alignment horizontal="left" vertical="top" wrapText="1" shrinkToFit="1"/>
    </xf>
    <xf numFmtId="165" fontId="28" fillId="5" borderId="30" xfId="0" applyNumberFormat="1" applyFont="1" applyFill="1" applyBorder="1" applyAlignment="1">
      <alignment horizontal="left" vertical="top" wrapText="1" shrinkToFit="1"/>
    </xf>
    <xf numFmtId="164" fontId="39" fillId="5" borderId="31" xfId="0" applyNumberFormat="1" applyFont="1" applyFill="1" applyBorder="1" applyAlignment="1">
      <alignment horizontal="right" vertical="top" shrinkToFit="1"/>
    </xf>
    <xf numFmtId="165" fontId="28" fillId="5" borderId="26" xfId="0" applyNumberFormat="1" applyFont="1" applyFill="1" applyBorder="1" applyAlignment="1">
      <alignment horizontal="left" vertical="top" wrapText="1" shrinkToFit="1"/>
    </xf>
    <xf numFmtId="165" fontId="28" fillId="5" borderId="32" xfId="0" applyNumberFormat="1" applyFont="1" applyFill="1" applyBorder="1" applyAlignment="1">
      <alignment horizontal="left" vertical="top" wrapText="1" shrinkToFit="1"/>
    </xf>
    <xf numFmtId="164" fontId="39" fillId="5" borderId="2" xfId="0" applyNumberFormat="1" applyFont="1" applyFill="1" applyBorder="1" applyAlignment="1">
      <alignment horizontal="right" vertical="top" shrinkToFit="1"/>
    </xf>
    <xf numFmtId="165" fontId="39" fillId="5" borderId="2" xfId="0" applyNumberFormat="1" applyFont="1" applyFill="1" applyBorder="1" applyAlignment="1">
      <alignment horizontal="right" vertical="top" shrinkToFit="1"/>
    </xf>
    <xf numFmtId="0" fontId="19" fillId="0" borderId="0" xfId="0" applyFont="1"/>
    <xf numFmtId="0" fontId="29" fillId="4" borderId="27" xfId="0" applyFont="1" applyFill="1" applyBorder="1" applyAlignment="1">
      <alignment horizontal="center" vertical="top" shrinkToFit="1"/>
    </xf>
    <xf numFmtId="0" fontId="29" fillId="4" borderId="28" xfId="0" applyFont="1" applyFill="1" applyBorder="1" applyAlignment="1">
      <alignment horizontal="center" vertical="top" shrinkToFit="1"/>
    </xf>
    <xf numFmtId="0" fontId="0" fillId="5" borderId="0" xfId="0" applyFill="1" applyBorder="1" applyAlignment="1">
      <alignment horizontal="left"/>
    </xf>
    <xf numFmtId="173" fontId="11" fillId="5" borderId="6" xfId="0" applyNumberFormat="1" applyFont="1" applyFill="1" applyBorder="1" applyAlignment="1">
      <alignment horizontal="center"/>
    </xf>
    <xf numFmtId="0" fontId="19" fillId="5" borderId="0" xfId="0" applyFont="1" applyFill="1" applyBorder="1"/>
    <xf numFmtId="173" fontId="19" fillId="5" borderId="0" xfId="0" applyNumberFormat="1" applyFont="1" applyFill="1" applyBorder="1"/>
    <xf numFmtId="0" fontId="24" fillId="5" borderId="0" xfId="0" applyFont="1" applyFill="1" applyBorder="1"/>
    <xf numFmtId="173" fontId="24" fillId="5" borderId="0" xfId="0" applyNumberFormat="1" applyFont="1" applyFill="1" applyBorder="1"/>
    <xf numFmtId="0" fontId="40" fillId="5" borderId="0" xfId="3" applyFont="1" applyFill="1" applyAlignment="1" applyProtection="1"/>
    <xf numFmtId="0" fontId="25" fillId="0" borderId="0" xfId="0" applyFont="1" applyFill="1" applyBorder="1" applyAlignment="1"/>
    <xf numFmtId="0" fontId="9" fillId="2" borderId="0" xfId="0" applyFont="1" applyFill="1"/>
    <xf numFmtId="0" fontId="0" fillId="0" borderId="0" xfId="0" applyFont="1" applyAlignment="1">
      <alignment vertical="top" wrapText="1"/>
    </xf>
    <xf numFmtId="164" fontId="32" fillId="3" borderId="4" xfId="0" applyNumberFormat="1" applyFont="1" applyFill="1" applyBorder="1" applyAlignment="1">
      <alignment horizontal="left" vertical="top" wrapText="1"/>
    </xf>
    <xf numFmtId="0" fontId="24" fillId="0" borderId="0" xfId="0" applyFont="1" applyAlignment="1">
      <alignment vertical="top" wrapText="1"/>
    </xf>
    <xf numFmtId="0" fontId="43" fillId="5" borderId="4" xfId="0" applyFont="1" applyFill="1" applyBorder="1" applyAlignment="1">
      <alignment horizontal="left" vertical="top" wrapText="1"/>
    </xf>
    <xf numFmtId="0" fontId="0" fillId="5" borderId="0" xfId="0" applyFont="1" applyFill="1" applyAlignment="1">
      <alignment vertical="top" wrapText="1"/>
    </xf>
    <xf numFmtId="0" fontId="44" fillId="5" borderId="0" xfId="0" applyFont="1" applyFill="1" applyAlignment="1">
      <alignment vertical="top" wrapText="1"/>
    </xf>
    <xf numFmtId="0" fontId="12" fillId="5" borderId="0" xfId="0" applyFont="1" applyFill="1" applyAlignment="1">
      <alignment vertical="top" wrapText="1"/>
    </xf>
    <xf numFmtId="0" fontId="32" fillId="3" borderId="6" xfId="0" applyFont="1" applyFill="1" applyBorder="1" applyAlignment="1">
      <alignment horizontal="left" vertical="top" wrapText="1"/>
    </xf>
    <xf numFmtId="0" fontId="0" fillId="0" borderId="0" xfId="0" applyFont="1" applyBorder="1" applyAlignment="1">
      <alignment vertical="top" wrapText="1"/>
    </xf>
    <xf numFmtId="0" fontId="24" fillId="5" borderId="0" xfId="0" applyFont="1" applyFill="1" applyAlignment="1">
      <alignment vertical="top" wrapText="1"/>
    </xf>
    <xf numFmtId="164" fontId="15" fillId="3" borderId="0" xfId="0" applyNumberFormat="1" applyFont="1" applyFill="1" applyBorder="1" applyAlignment="1">
      <alignment horizontal="left" vertical="top" wrapText="1"/>
    </xf>
    <xf numFmtId="0" fontId="12" fillId="5" borderId="0" xfId="0" applyFont="1" applyFill="1" applyBorder="1" applyAlignment="1">
      <alignment vertical="top" wrapText="1"/>
    </xf>
    <xf numFmtId="0" fontId="0" fillId="5" borderId="0" xfId="0" applyFont="1" applyFill="1" applyBorder="1" applyAlignment="1">
      <alignment vertical="top" wrapText="1"/>
    </xf>
    <xf numFmtId="0" fontId="43" fillId="5" borderId="6" xfId="0" applyFont="1" applyFill="1" applyBorder="1" applyAlignment="1">
      <alignment vertical="top" wrapText="1"/>
    </xf>
    <xf numFmtId="0" fontId="12" fillId="5" borderId="6" xfId="0" applyFont="1" applyFill="1" applyBorder="1" applyAlignment="1">
      <alignment horizontal="left" vertical="top" wrapText="1"/>
    </xf>
    <xf numFmtId="0" fontId="43" fillId="5" borderId="6" xfId="0" applyFont="1" applyFill="1" applyBorder="1" applyAlignment="1">
      <alignment horizontal="left" vertical="top" wrapText="1"/>
    </xf>
    <xf numFmtId="164" fontId="15" fillId="5" borderId="6" xfId="0" applyNumberFormat="1" applyFont="1" applyFill="1" applyBorder="1" applyAlignment="1">
      <alignment horizontal="left" vertical="top" wrapText="1"/>
    </xf>
    <xf numFmtId="164" fontId="32" fillId="3" borderId="6" xfId="0" applyNumberFormat="1" applyFont="1" applyFill="1" applyBorder="1" applyAlignment="1">
      <alignment horizontal="left" vertical="top" wrapText="1"/>
    </xf>
    <xf numFmtId="164" fontId="15" fillId="3" borderId="6" xfId="0" applyNumberFormat="1" applyFont="1" applyFill="1" applyBorder="1" applyAlignment="1">
      <alignment horizontal="left" vertical="top" wrapText="1"/>
    </xf>
    <xf numFmtId="164" fontId="32" fillId="5" borderId="6" xfId="0" applyNumberFormat="1" applyFont="1" applyFill="1" applyBorder="1" applyAlignment="1">
      <alignment horizontal="left" vertical="top" wrapText="1"/>
    </xf>
    <xf numFmtId="164" fontId="43" fillId="5" borderId="6" xfId="0" applyNumberFormat="1" applyFont="1" applyFill="1" applyBorder="1" applyAlignment="1">
      <alignment horizontal="left" vertical="top" wrapText="1"/>
    </xf>
    <xf numFmtId="0" fontId="0" fillId="2" borderId="0" xfId="0" applyFont="1" applyFill="1" applyBorder="1" applyAlignment="1">
      <alignment vertical="top" wrapText="1"/>
    </xf>
    <xf numFmtId="0" fontId="0" fillId="5" borderId="0" xfId="0" applyFont="1" applyFill="1" applyAlignment="1">
      <alignment vertical="top"/>
    </xf>
    <xf numFmtId="0" fontId="0" fillId="2" borderId="0" xfId="0" applyFont="1" applyFill="1" applyAlignment="1">
      <alignment vertical="top"/>
    </xf>
    <xf numFmtId="0" fontId="0" fillId="2" borderId="0" xfId="0" applyFont="1" applyFill="1" applyAlignment="1">
      <alignment vertical="top" wrapText="1"/>
    </xf>
    <xf numFmtId="0" fontId="12" fillId="5" borderId="0" xfId="0" applyFont="1" applyFill="1" applyBorder="1" applyAlignment="1">
      <alignment horizontal="left" vertical="top" wrapText="1"/>
    </xf>
    <xf numFmtId="0" fontId="12" fillId="0" borderId="0" xfId="0" applyFont="1" applyBorder="1" applyAlignment="1">
      <alignment vertical="top" wrapText="1"/>
    </xf>
    <xf numFmtId="0" fontId="43" fillId="5" borderId="0" xfId="0" applyFont="1" applyFill="1" applyBorder="1" applyAlignment="1">
      <alignment horizontal="left" vertical="top" wrapText="1"/>
    </xf>
    <xf numFmtId="0" fontId="43" fillId="5" borderId="0" xfId="0" applyFont="1" applyFill="1" applyBorder="1" applyAlignment="1">
      <alignment vertical="top" wrapText="1"/>
    </xf>
    <xf numFmtId="0" fontId="12" fillId="5" borderId="6" xfId="0" applyFont="1" applyFill="1" applyBorder="1" applyAlignment="1">
      <alignment horizontal="center" vertical="top" wrapText="1"/>
    </xf>
    <xf numFmtId="0" fontId="2" fillId="0" borderId="0" xfId="0" applyFont="1" applyAlignment="1">
      <alignment vertical="top" wrapText="1"/>
    </xf>
    <xf numFmtId="0" fontId="2" fillId="0" borderId="0" xfId="0" applyFont="1" applyAlignment="1">
      <alignment vertical="center" wrapText="1"/>
    </xf>
    <xf numFmtId="0" fontId="10" fillId="5" borderId="0" xfId="0" applyFont="1" applyFill="1"/>
    <xf numFmtId="0" fontId="37" fillId="0" borderId="0" xfId="1" applyFont="1">
      <alignment vertical="top" wrapText="1"/>
    </xf>
    <xf numFmtId="0" fontId="37" fillId="0" borderId="0" xfId="1" applyFont="1" applyFill="1">
      <alignment vertical="top" wrapText="1"/>
    </xf>
    <xf numFmtId="0" fontId="38" fillId="5" borderId="0" xfId="0" applyFont="1" applyFill="1"/>
    <xf numFmtId="0" fontId="2" fillId="5" borderId="0" xfId="0" applyFont="1" applyFill="1" applyAlignment="1">
      <alignment vertical="top" wrapText="1"/>
    </xf>
    <xf numFmtId="0" fontId="37" fillId="5" borderId="0" xfId="1" applyFont="1" applyFill="1">
      <alignment vertical="top" wrapText="1"/>
    </xf>
    <xf numFmtId="0" fontId="15" fillId="5" borderId="0" xfId="1" applyFont="1" applyFill="1">
      <alignment vertical="top" wrapText="1"/>
    </xf>
    <xf numFmtId="166" fontId="32" fillId="5" borderId="0" xfId="0" applyNumberFormat="1" applyFont="1" applyFill="1" applyBorder="1" applyAlignment="1">
      <alignment horizontal="left" vertical="top" wrapText="1"/>
    </xf>
    <xf numFmtId="166" fontId="48" fillId="5" borderId="0" xfId="0" applyNumberFormat="1" applyFont="1" applyFill="1" applyBorder="1" applyAlignment="1">
      <alignment horizontal="left" vertical="top" wrapText="1"/>
    </xf>
    <xf numFmtId="167" fontId="48" fillId="5" borderId="0" xfId="0" applyNumberFormat="1" applyFont="1" applyFill="1" applyBorder="1" applyAlignment="1">
      <alignment horizontal="left" vertical="top" wrapText="1"/>
    </xf>
    <xf numFmtId="0" fontId="15" fillId="5" borderId="8" xfId="1" applyFont="1" applyFill="1" applyBorder="1" applyAlignment="1">
      <alignment horizontal="center" vertical="center" wrapText="1"/>
    </xf>
    <xf numFmtId="0" fontId="32" fillId="5" borderId="8"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4" xfId="0" applyFont="1" applyFill="1" applyBorder="1" applyAlignment="1">
      <alignment horizontal="left" vertical="center" wrapText="1"/>
    </xf>
    <xf numFmtId="0" fontId="43" fillId="5" borderId="4" xfId="0" applyFont="1" applyFill="1" applyBorder="1" applyAlignment="1">
      <alignment horizontal="center" vertical="top" wrapText="1"/>
    </xf>
    <xf numFmtId="0" fontId="10" fillId="2" borderId="0" xfId="0" applyFont="1" applyFill="1" applyBorder="1" applyAlignment="1">
      <alignment horizontal="center" vertical="top" wrapText="1"/>
    </xf>
    <xf numFmtId="166" fontId="43" fillId="5" borderId="0" xfId="0" applyNumberFormat="1" applyFont="1" applyFill="1" applyBorder="1" applyAlignment="1">
      <alignment horizontal="left" vertical="top" wrapText="1"/>
    </xf>
    <xf numFmtId="166" fontId="32" fillId="5" borderId="6" xfId="0" applyNumberFormat="1" applyFont="1" applyFill="1" applyBorder="1" applyAlignment="1">
      <alignment horizontal="left" vertical="top" wrapText="1"/>
    </xf>
    <xf numFmtId="0" fontId="2" fillId="5" borderId="0" xfId="0" applyFont="1" applyFill="1" applyBorder="1" applyAlignment="1">
      <alignment vertical="top" wrapText="1"/>
    </xf>
    <xf numFmtId="0" fontId="32" fillId="5" borderId="6" xfId="0" applyFont="1" applyFill="1" applyBorder="1" applyAlignment="1">
      <alignment horizontal="right" vertical="top" wrapText="1"/>
    </xf>
    <xf numFmtId="166" fontId="15" fillId="5" borderId="6" xfId="0" applyNumberFormat="1" applyFont="1" applyFill="1" applyBorder="1" applyAlignment="1">
      <alignment horizontal="right" vertical="top" wrapText="1"/>
    </xf>
    <xf numFmtId="167" fontId="15" fillId="5" borderId="6" xfId="2" applyNumberFormat="1" applyFont="1" applyFill="1" applyBorder="1" applyAlignment="1">
      <alignment horizontal="right" vertical="top" wrapText="1"/>
    </xf>
    <xf numFmtId="167" fontId="15" fillId="5" borderId="6" xfId="0" applyNumberFormat="1" applyFont="1" applyFill="1" applyBorder="1" applyAlignment="1">
      <alignment horizontal="right" vertical="top" wrapText="1"/>
    </xf>
    <xf numFmtId="166" fontId="15" fillId="5" borderId="0" xfId="0" applyNumberFormat="1" applyFont="1" applyFill="1" applyBorder="1" applyAlignment="1">
      <alignment horizontal="right" vertical="top" wrapText="1"/>
    </xf>
    <xf numFmtId="167" fontId="15" fillId="5" borderId="0" xfId="0" applyNumberFormat="1" applyFont="1" applyFill="1" applyBorder="1" applyAlignment="1">
      <alignment horizontal="right" vertical="top" wrapText="1"/>
    </xf>
    <xf numFmtId="0" fontId="42" fillId="5" borderId="0" xfId="1" applyFont="1" applyFill="1" applyAlignment="1">
      <alignment vertical="top"/>
    </xf>
    <xf numFmtId="0" fontId="42" fillId="5" borderId="0" xfId="1" applyFont="1" applyFill="1">
      <alignment vertical="top" wrapText="1"/>
    </xf>
    <xf numFmtId="0" fontId="32" fillId="5" borderId="7" xfId="0" applyFont="1" applyFill="1" applyBorder="1" applyAlignment="1">
      <alignment horizontal="left" vertical="center" wrapText="1"/>
    </xf>
    <xf numFmtId="0" fontId="32" fillId="5" borderId="5" xfId="0" applyFont="1" applyFill="1" applyBorder="1" applyAlignment="1">
      <alignment horizontal="center" vertical="center" wrapText="1"/>
    </xf>
    <xf numFmtId="0" fontId="32" fillId="5" borderId="5" xfId="0" applyFont="1" applyFill="1" applyBorder="1" applyAlignment="1">
      <alignment horizontal="left" vertical="center" wrapText="1"/>
    </xf>
    <xf numFmtId="0" fontId="50" fillId="0" borderId="0" xfId="1" applyFont="1">
      <alignment vertical="top" wrapText="1"/>
    </xf>
    <xf numFmtId="0" fontId="23" fillId="0" borderId="0" xfId="1" applyFont="1" applyAlignment="1">
      <alignment vertical="top"/>
    </xf>
    <xf numFmtId="0" fontId="23" fillId="0" borderId="0" xfId="1" applyFont="1">
      <alignment vertical="top" wrapText="1"/>
    </xf>
    <xf numFmtId="0" fontId="23" fillId="0" borderId="0" xfId="1" applyFont="1" applyAlignment="1">
      <alignment vertical="top" wrapText="1"/>
    </xf>
    <xf numFmtId="0" fontId="51" fillId="0" borderId="0" xfId="1" applyFont="1">
      <alignment vertical="top" wrapText="1"/>
    </xf>
    <xf numFmtId="0" fontId="51" fillId="0" borderId="0" xfId="1" applyFont="1" applyAlignment="1">
      <alignment vertical="top" wrapText="1"/>
    </xf>
    <xf numFmtId="0" fontId="15" fillId="0" borderId="0" xfId="1" applyFont="1">
      <alignment vertical="top" wrapText="1"/>
    </xf>
    <xf numFmtId="0" fontId="12" fillId="0" borderId="0" xfId="0" applyFont="1" applyAlignment="1">
      <alignment vertical="top" wrapText="1"/>
    </xf>
    <xf numFmtId="0" fontId="30" fillId="0" borderId="0" xfId="1" applyFont="1">
      <alignment vertical="top" wrapText="1"/>
    </xf>
    <xf numFmtId="0" fontId="15" fillId="0" borderId="0" xfId="1" applyFont="1" applyAlignment="1">
      <alignment vertical="top" wrapText="1"/>
    </xf>
    <xf numFmtId="0" fontId="12" fillId="0" borderId="0" xfId="0" applyFont="1" applyFill="1" applyAlignment="1">
      <alignment vertical="top" wrapText="1"/>
    </xf>
    <xf numFmtId="0" fontId="15" fillId="0" borderId="0" xfId="1" applyFont="1" applyFill="1">
      <alignment vertical="top" wrapText="1"/>
    </xf>
    <xf numFmtId="0" fontId="11" fillId="0" borderId="0" xfId="0" applyFont="1" applyFill="1" applyAlignment="1">
      <alignment vertical="top" wrapText="1"/>
    </xf>
    <xf numFmtId="3" fontId="11" fillId="5" borderId="0" xfId="0" applyNumberFormat="1" applyFont="1" applyFill="1" applyBorder="1"/>
    <xf numFmtId="166" fontId="15" fillId="5" borderId="0" xfId="0" applyNumberFormat="1" applyFont="1" applyFill="1" applyBorder="1" applyAlignment="1">
      <alignment horizontal="left" vertical="top" wrapText="1"/>
    </xf>
    <xf numFmtId="168" fontId="15" fillId="5" borderId="0" xfId="0" applyNumberFormat="1" applyFont="1" applyFill="1" applyBorder="1" applyAlignment="1">
      <alignment horizontal="left" vertical="top" wrapText="1"/>
    </xf>
    <xf numFmtId="0" fontId="30" fillId="5" borderId="0" xfId="1" applyFont="1" applyFill="1" applyAlignment="1">
      <alignment vertical="top"/>
    </xf>
    <xf numFmtId="0" fontId="15" fillId="5" borderId="0" xfId="1" applyFont="1" applyFill="1" applyAlignment="1">
      <alignment vertical="top"/>
    </xf>
    <xf numFmtId="164" fontId="32" fillId="5" borderId="4" xfId="0" applyNumberFormat="1" applyFont="1" applyFill="1" applyBorder="1" applyAlignment="1">
      <alignment horizontal="left" vertical="top" wrapText="1"/>
    </xf>
    <xf numFmtId="166" fontId="30" fillId="5" borderId="0" xfId="0" applyNumberFormat="1" applyFont="1" applyFill="1" applyBorder="1" applyAlignment="1">
      <alignment horizontal="left" vertical="top" wrapText="1"/>
    </xf>
    <xf numFmtId="168" fontId="30" fillId="5" borderId="0" xfId="0" applyNumberFormat="1" applyFont="1" applyFill="1" applyBorder="1" applyAlignment="1">
      <alignment horizontal="left" vertical="top" wrapText="1"/>
    </xf>
    <xf numFmtId="0" fontId="11" fillId="5" borderId="0" xfId="0" applyFont="1" applyFill="1" applyAlignment="1">
      <alignment vertical="top" wrapText="1"/>
    </xf>
    <xf numFmtId="0" fontId="30" fillId="5" borderId="0" xfId="1" applyFont="1" applyFill="1">
      <alignment vertical="top" wrapText="1"/>
    </xf>
    <xf numFmtId="170" fontId="32" fillId="5" borderId="0" xfId="0" applyNumberFormat="1" applyFont="1" applyFill="1" applyBorder="1" applyAlignment="1">
      <alignment horizontal="left" vertical="top"/>
    </xf>
    <xf numFmtId="170" fontId="43" fillId="5" borderId="0" xfId="0" applyNumberFormat="1" applyFont="1" applyFill="1" applyBorder="1" applyAlignment="1">
      <alignment horizontal="right" vertical="top" wrapText="1"/>
    </xf>
    <xf numFmtId="0" fontId="44" fillId="5" borderId="0" xfId="1" applyFont="1" applyFill="1">
      <alignment vertical="top" wrapText="1"/>
    </xf>
    <xf numFmtId="0" fontId="50" fillId="5" borderId="0" xfId="1" applyFont="1" applyFill="1">
      <alignment vertical="top" wrapText="1"/>
    </xf>
    <xf numFmtId="0" fontId="49" fillId="5" borderId="0" xfId="1" applyFont="1" applyFill="1">
      <alignment vertical="top" wrapText="1"/>
    </xf>
    <xf numFmtId="0" fontId="15" fillId="5" borderId="0" xfId="1" applyFont="1" applyFill="1" applyAlignment="1">
      <alignment vertical="center" wrapText="1"/>
    </xf>
    <xf numFmtId="0" fontId="15" fillId="5" borderId="0" xfId="1" applyFont="1" applyFill="1" applyAlignment="1">
      <alignment vertical="top" wrapText="1"/>
    </xf>
    <xf numFmtId="0" fontId="23" fillId="5" borderId="0" xfId="1" applyFont="1" applyFill="1">
      <alignment vertical="top" wrapText="1"/>
    </xf>
    <xf numFmtId="0" fontId="23" fillId="5" borderId="0" xfId="1" applyFont="1" applyFill="1" applyAlignment="1">
      <alignment vertical="top" wrapText="1"/>
    </xf>
    <xf numFmtId="0" fontId="23" fillId="5" borderId="0" xfId="1" applyFont="1" applyFill="1" applyAlignment="1">
      <alignment vertical="top"/>
    </xf>
    <xf numFmtId="0" fontId="51" fillId="5" borderId="0" xfId="1" applyFont="1" applyFill="1" applyAlignment="1">
      <alignment vertical="top"/>
    </xf>
    <xf numFmtId="0" fontId="51" fillId="5" borderId="0" xfId="1" applyFont="1" applyFill="1">
      <alignment vertical="top" wrapText="1"/>
    </xf>
    <xf numFmtId="0" fontId="51" fillId="5" borderId="0" xfId="1" applyFont="1" applyFill="1" applyAlignment="1">
      <alignment vertical="top" wrapText="1"/>
    </xf>
    <xf numFmtId="0" fontId="40" fillId="5" borderId="0" xfId="3" applyFont="1" applyFill="1" applyAlignment="1" applyProtection="1">
      <alignment vertical="center" wrapText="1"/>
    </xf>
    <xf numFmtId="170" fontId="32" fillId="5" borderId="6" xfId="0" applyNumberFormat="1" applyFont="1" applyFill="1" applyBorder="1" applyAlignment="1">
      <alignment horizontal="left" vertical="top" wrapText="1"/>
    </xf>
    <xf numFmtId="0" fontId="30" fillId="5" borderId="6" xfId="1" applyFont="1" applyFill="1" applyBorder="1">
      <alignment vertical="top" wrapText="1"/>
    </xf>
    <xf numFmtId="170" fontId="15" fillId="5" borderId="6" xfId="0" applyNumberFormat="1" applyFont="1" applyFill="1" applyBorder="1" applyAlignment="1">
      <alignment horizontal="center" vertical="top" wrapText="1"/>
    </xf>
    <xf numFmtId="170" fontId="32" fillId="5" borderId="6" xfId="0" applyNumberFormat="1" applyFont="1" applyFill="1" applyBorder="1" applyAlignment="1">
      <alignment horizontal="right" vertical="top" wrapText="1"/>
    </xf>
    <xf numFmtId="170" fontId="43" fillId="5" borderId="6" xfId="0" applyNumberFormat="1" applyFont="1" applyFill="1" applyBorder="1" applyAlignment="1">
      <alignment horizontal="left" vertical="top" wrapText="1"/>
    </xf>
    <xf numFmtId="170" fontId="43" fillId="5" borderId="6" xfId="0" applyNumberFormat="1" applyFont="1" applyFill="1" applyBorder="1" applyAlignment="1">
      <alignment horizontal="right" vertical="top" wrapText="1"/>
    </xf>
    <xf numFmtId="166" fontId="15" fillId="5" borderId="6" xfId="0" applyNumberFormat="1" applyFont="1" applyFill="1" applyBorder="1" applyAlignment="1">
      <alignment horizontal="left" vertical="top" wrapText="1"/>
    </xf>
    <xf numFmtId="171" fontId="32" fillId="5" borderId="6" xfId="0" applyNumberFormat="1" applyFont="1" applyFill="1" applyBorder="1" applyAlignment="1">
      <alignment horizontal="left" vertical="top" wrapText="1"/>
    </xf>
    <xf numFmtId="0" fontId="10" fillId="2" borderId="0" xfId="0" applyFont="1" applyFill="1" applyAlignment="1">
      <alignment wrapText="1"/>
    </xf>
    <xf numFmtId="164" fontId="30" fillId="5" borderId="6" xfId="0" applyNumberFormat="1" applyFont="1" applyFill="1" applyBorder="1" applyAlignment="1">
      <alignment horizontal="left" vertical="top" wrapText="1"/>
    </xf>
    <xf numFmtId="0" fontId="15" fillId="5" borderId="0" xfId="1" applyFont="1" applyFill="1" applyBorder="1">
      <alignment vertical="top" wrapText="1"/>
    </xf>
    <xf numFmtId="0" fontId="30" fillId="5" borderId="6" xfId="0" applyNumberFormat="1" applyFont="1" applyFill="1" applyBorder="1" applyAlignment="1">
      <alignment horizontal="left" vertical="top" wrapText="1"/>
    </xf>
    <xf numFmtId="164" fontId="43" fillId="5" borderId="0" xfId="0" applyNumberFormat="1" applyFont="1" applyFill="1" applyBorder="1" applyAlignment="1">
      <alignment horizontal="left" vertical="top" wrapText="1"/>
    </xf>
    <xf numFmtId="164" fontId="30" fillId="5" borderId="0" xfId="0" applyNumberFormat="1" applyFont="1" applyFill="1" applyBorder="1" applyAlignment="1">
      <alignment horizontal="left" vertical="top" wrapText="1"/>
    </xf>
    <xf numFmtId="164" fontId="32" fillId="5" borderId="0" xfId="0" applyNumberFormat="1" applyFont="1" applyFill="1" applyBorder="1" applyAlignment="1">
      <alignment horizontal="left" vertical="top" wrapText="1"/>
    </xf>
    <xf numFmtId="0" fontId="32" fillId="5" borderId="4" xfId="1" applyFont="1" applyFill="1" applyBorder="1" applyAlignment="1">
      <alignment horizontal="left" vertical="top" wrapText="1"/>
    </xf>
    <xf numFmtId="164" fontId="32" fillId="5" borderId="4" xfId="1" applyNumberFormat="1" applyFont="1" applyFill="1" applyBorder="1" applyAlignment="1">
      <alignment horizontal="left" vertical="top" wrapText="1"/>
    </xf>
    <xf numFmtId="164" fontId="32" fillId="5" borderId="6" xfId="1" applyNumberFormat="1" applyFont="1" applyFill="1" applyBorder="1" applyAlignment="1">
      <alignment horizontal="left" vertical="top" wrapText="1"/>
    </xf>
    <xf numFmtId="0" fontId="32" fillId="5" borderId="6" xfId="1" applyFont="1" applyFill="1" applyBorder="1" applyAlignment="1">
      <alignment vertical="top" wrapText="1"/>
    </xf>
    <xf numFmtId="0" fontId="32" fillId="5" borderId="6" xfId="1" applyFont="1" applyFill="1" applyBorder="1" applyAlignment="1">
      <alignment horizontal="left" vertical="top" wrapText="1"/>
    </xf>
    <xf numFmtId="164" fontId="30" fillId="5" borderId="6" xfId="1" applyNumberFormat="1" applyFont="1" applyFill="1" applyBorder="1" applyAlignment="1">
      <alignment horizontal="left" vertical="top" wrapText="1"/>
    </xf>
    <xf numFmtId="164" fontId="43" fillId="5" borderId="6" xfId="1" applyNumberFormat="1" applyFont="1" applyFill="1" applyBorder="1" applyAlignment="1">
      <alignment horizontal="left" vertical="top" wrapText="1"/>
    </xf>
    <xf numFmtId="0" fontId="3" fillId="0" borderId="0" xfId="0" applyFont="1" applyFill="1" applyAlignment="1"/>
    <xf numFmtId="0" fontId="32" fillId="5" borderId="2" xfId="0" applyFont="1" applyFill="1" applyBorder="1" applyAlignment="1">
      <alignment horizontal="left" vertical="top" wrapText="1"/>
    </xf>
    <xf numFmtId="164" fontId="15" fillId="5" borderId="2" xfId="0" applyNumberFormat="1" applyFont="1" applyFill="1" applyBorder="1" applyAlignment="1">
      <alignment horizontal="right" vertical="top" wrapText="1"/>
    </xf>
    <xf numFmtId="164" fontId="32" fillId="5" borderId="4" xfId="0" applyNumberFormat="1" applyFont="1" applyFill="1" applyBorder="1" applyAlignment="1">
      <alignment horizontal="right" vertical="top" wrapText="1"/>
    </xf>
    <xf numFmtId="0" fontId="12" fillId="5" borderId="0" xfId="0" applyFont="1" applyFill="1" applyAlignment="1">
      <alignment horizontal="right" vertical="top" wrapText="1"/>
    </xf>
    <xf numFmtId="164" fontId="15" fillId="5" borderId="4" xfId="1" applyNumberFormat="1" applyFont="1" applyFill="1" applyBorder="1" applyAlignment="1">
      <alignment horizontal="center" vertical="top" wrapText="1"/>
    </xf>
    <xf numFmtId="164" fontId="32" fillId="5" borderId="4" xfId="1" applyNumberFormat="1" applyFont="1" applyFill="1" applyBorder="1" applyAlignment="1">
      <alignment horizontal="center" vertical="top" wrapText="1"/>
    </xf>
    <xf numFmtId="0" fontId="15" fillId="5" borderId="6" xfId="1" applyFont="1" applyFill="1" applyBorder="1" applyAlignment="1">
      <alignment vertical="top"/>
    </xf>
    <xf numFmtId="0" fontId="18" fillId="5" borderId="0" xfId="1" applyFont="1" applyFill="1">
      <alignment vertical="top" wrapText="1"/>
    </xf>
    <xf numFmtId="0" fontId="8" fillId="0" borderId="0" xfId="1" applyFont="1">
      <alignment vertical="top" wrapText="1"/>
    </xf>
    <xf numFmtId="0" fontId="50" fillId="5" borderId="0" xfId="1" applyFont="1" applyFill="1" applyBorder="1">
      <alignment vertical="top" wrapText="1"/>
    </xf>
    <xf numFmtId="0" fontId="50" fillId="0" borderId="0" xfId="1" applyFont="1" applyBorder="1">
      <alignment vertical="top" wrapText="1"/>
    </xf>
    <xf numFmtId="0" fontId="52" fillId="5" borderId="0" xfId="1" applyFont="1" applyFill="1" applyBorder="1">
      <alignment vertical="top" wrapText="1"/>
    </xf>
    <xf numFmtId="0" fontId="10" fillId="2" borderId="0" xfId="0" applyFont="1" applyFill="1" applyBorder="1" applyAlignment="1">
      <alignment wrapText="1"/>
    </xf>
    <xf numFmtId="0" fontId="10" fillId="0" borderId="0" xfId="0" applyFont="1" applyFill="1" applyBorder="1"/>
    <xf numFmtId="0" fontId="15" fillId="5" borderId="0" xfId="1" applyFont="1" applyFill="1" applyBorder="1" applyAlignment="1">
      <alignment wrapText="1"/>
    </xf>
    <xf numFmtId="0" fontId="23" fillId="0" borderId="0" xfId="1" applyFont="1" applyBorder="1" applyAlignment="1">
      <alignment wrapText="1"/>
    </xf>
    <xf numFmtId="0" fontId="7" fillId="0" borderId="0" xfId="0" applyFont="1" applyBorder="1" applyAlignment="1">
      <alignment wrapText="1"/>
    </xf>
    <xf numFmtId="0" fontId="2" fillId="0" borderId="0" xfId="0" applyFont="1" applyBorder="1" applyAlignment="1">
      <alignment vertical="top" wrapText="1"/>
    </xf>
    <xf numFmtId="0" fontId="7" fillId="0" borderId="0" xfId="0" applyFont="1" applyBorder="1" applyAlignment="1">
      <alignment vertical="top" wrapText="1"/>
    </xf>
    <xf numFmtId="0" fontId="23" fillId="0" borderId="0" xfId="1" applyFont="1" applyBorder="1">
      <alignment vertical="top" wrapText="1"/>
    </xf>
    <xf numFmtId="0" fontId="15" fillId="5" borderId="0" xfId="1" applyFont="1" applyFill="1" applyBorder="1" applyAlignment="1">
      <alignment vertical="top"/>
    </xf>
    <xf numFmtId="0" fontId="23" fillId="0" borderId="0" xfId="1" applyFont="1" applyBorder="1" applyAlignment="1">
      <alignment vertical="top"/>
    </xf>
    <xf numFmtId="0" fontId="30" fillId="5" borderId="0" xfId="1" applyFont="1" applyFill="1" applyBorder="1">
      <alignment vertical="top" wrapText="1"/>
    </xf>
    <xf numFmtId="0" fontId="30" fillId="5" borderId="0" xfId="1" applyFont="1" applyFill="1" applyBorder="1" applyAlignment="1">
      <alignment vertical="top"/>
    </xf>
    <xf numFmtId="0" fontId="23" fillId="5" borderId="0" xfId="1" applyFont="1" applyFill="1" applyBorder="1" applyAlignment="1">
      <alignment vertical="top"/>
    </xf>
    <xf numFmtId="0" fontId="42" fillId="5" borderId="0" xfId="1" applyFont="1" applyFill="1" applyBorder="1" applyAlignment="1">
      <alignment vertical="top"/>
    </xf>
    <xf numFmtId="0" fontId="32" fillId="5" borderId="6" xfId="1" applyFont="1" applyFill="1" applyBorder="1" applyAlignment="1">
      <alignment horizontal="left" wrapText="1"/>
    </xf>
    <xf numFmtId="0" fontId="32" fillId="5" borderId="6" xfId="0" applyFont="1" applyFill="1" applyBorder="1" applyAlignment="1">
      <alignment horizontal="left" wrapText="1"/>
    </xf>
    <xf numFmtId="0" fontId="43" fillId="5" borderId="6" xfId="1" applyFont="1" applyFill="1" applyBorder="1" applyAlignment="1">
      <alignment horizontal="left" wrapText="1"/>
    </xf>
    <xf numFmtId="0" fontId="30" fillId="5" borderId="0" xfId="1" applyFont="1" applyFill="1" applyBorder="1" applyAlignment="1">
      <alignment wrapText="1"/>
    </xf>
    <xf numFmtId="0" fontId="43" fillId="5" borderId="6" xfId="0" applyFont="1" applyFill="1" applyBorder="1" applyAlignment="1">
      <alignment horizontal="left" wrapText="1"/>
    </xf>
    <xf numFmtId="0" fontId="43" fillId="5" borderId="6" xfId="1" applyFont="1" applyFill="1" applyBorder="1" applyAlignment="1">
      <alignment wrapText="1"/>
    </xf>
    <xf numFmtId="0" fontId="30" fillId="5" borderId="6" xfId="0" applyNumberFormat="1" applyFont="1" applyFill="1" applyBorder="1" applyAlignment="1">
      <alignment horizontal="center" vertical="top" wrapText="1"/>
    </xf>
    <xf numFmtId="164" fontId="15" fillId="5" borderId="6" xfId="0" applyNumberFormat="1" applyFont="1" applyFill="1" applyBorder="1" applyAlignment="1">
      <alignment horizontal="center" vertical="top" wrapText="1"/>
    </xf>
    <xf numFmtId="0" fontId="15" fillId="5" borderId="6" xfId="0" applyNumberFormat="1" applyFont="1" applyFill="1" applyBorder="1" applyAlignment="1">
      <alignment horizontal="center" vertical="top" wrapText="1"/>
    </xf>
    <xf numFmtId="167" fontId="32" fillId="5" borderId="6" xfId="2" applyNumberFormat="1" applyFont="1" applyFill="1" applyBorder="1" applyAlignment="1">
      <alignment horizontal="center" vertical="top" wrapText="1"/>
    </xf>
    <xf numFmtId="0" fontId="30" fillId="5" borderId="0" xfId="0" applyFont="1" applyFill="1" applyBorder="1" applyAlignment="1">
      <alignment horizontal="left" vertical="top" wrapText="1"/>
    </xf>
    <xf numFmtId="0" fontId="15" fillId="5" borderId="0" xfId="0" applyFont="1" applyFill="1" applyBorder="1" applyAlignment="1">
      <alignment vertical="top" wrapText="1"/>
    </xf>
    <xf numFmtId="0" fontId="15" fillId="5" borderId="0" xfId="0" applyFont="1" applyFill="1" applyBorder="1" applyAlignment="1">
      <alignment horizontal="left" vertical="top" wrapText="1"/>
    </xf>
    <xf numFmtId="164" fontId="54" fillId="5" borderId="6" xfId="0" applyNumberFormat="1" applyFont="1" applyFill="1" applyBorder="1" applyAlignment="1">
      <alignment horizontal="left" vertical="top" wrapText="1"/>
    </xf>
    <xf numFmtId="165" fontId="15" fillId="5" borderId="6" xfId="0" applyNumberFormat="1" applyFont="1" applyFill="1" applyBorder="1" applyAlignment="1">
      <alignment horizontal="left" vertical="top" wrapText="1"/>
    </xf>
    <xf numFmtId="165" fontId="54" fillId="5" borderId="6" xfId="0" applyNumberFormat="1" applyFont="1" applyFill="1" applyBorder="1" applyAlignment="1">
      <alignment horizontal="left" vertical="top" wrapText="1"/>
    </xf>
    <xf numFmtId="0" fontId="30" fillId="5" borderId="6" xfId="0" applyFont="1" applyFill="1" applyBorder="1" applyAlignment="1">
      <alignment horizontal="left" vertical="top" wrapText="1"/>
    </xf>
    <xf numFmtId="0" fontId="7" fillId="0" borderId="6" xfId="0" applyFont="1" applyBorder="1" applyAlignment="1">
      <alignment vertical="top" wrapText="1"/>
    </xf>
    <xf numFmtId="164" fontId="30" fillId="5" borderId="6" xfId="0" applyNumberFormat="1" applyFont="1" applyFill="1" applyBorder="1" applyAlignment="1">
      <alignment horizontal="center" vertical="top" wrapText="1"/>
    </xf>
    <xf numFmtId="165" fontId="15" fillId="5" borderId="6" xfId="0" applyNumberFormat="1" applyFont="1" applyFill="1" applyBorder="1" applyAlignment="1">
      <alignment horizontal="center" vertical="top" wrapText="1"/>
    </xf>
    <xf numFmtId="165" fontId="15" fillId="4" borderId="6" xfId="0" applyNumberFormat="1" applyFont="1" applyFill="1" applyBorder="1" applyAlignment="1">
      <alignment horizontal="center" vertical="top" wrapText="1"/>
    </xf>
    <xf numFmtId="0" fontId="30" fillId="5" borderId="6" xfId="0" applyFont="1" applyFill="1" applyBorder="1" applyAlignment="1">
      <alignment horizontal="center" vertical="top" wrapText="1"/>
    </xf>
    <xf numFmtId="0" fontId="15" fillId="5" borderId="6" xfId="0" applyFont="1" applyFill="1" applyBorder="1" applyAlignment="1">
      <alignment horizontal="center" vertical="top" wrapText="1"/>
    </xf>
    <xf numFmtId="10" fontId="15" fillId="5" borderId="6" xfId="0" applyNumberFormat="1" applyFont="1" applyFill="1" applyBorder="1" applyAlignment="1">
      <alignment horizontal="center" vertical="top" wrapText="1"/>
    </xf>
    <xf numFmtId="164" fontId="32" fillId="5" borderId="6" xfId="0" applyNumberFormat="1" applyFont="1" applyFill="1" applyBorder="1" applyAlignment="1">
      <alignment horizontal="center" vertical="top" wrapText="1"/>
    </xf>
    <xf numFmtId="0" fontId="30" fillId="5" borderId="6" xfId="5" applyNumberFormat="1" applyFont="1" applyFill="1" applyBorder="1" applyAlignment="1">
      <alignment horizontal="left" vertical="top" wrapText="1"/>
    </xf>
    <xf numFmtId="0" fontId="12" fillId="0" borderId="0" xfId="0" applyFont="1" applyAlignment="1">
      <alignment vertical="center"/>
    </xf>
    <xf numFmtId="0" fontId="57" fillId="7" borderId="0" xfId="0" applyFont="1" applyFill="1"/>
    <xf numFmtId="0" fontId="57" fillId="0" borderId="0" xfId="0" applyFont="1"/>
    <xf numFmtId="0" fontId="58" fillId="0" borderId="0" xfId="0" applyFont="1"/>
    <xf numFmtId="0" fontId="59" fillId="8" borderId="0" xfId="0" applyFont="1" applyFill="1"/>
    <xf numFmtId="0" fontId="60" fillId="8" borderId="0" xfId="0" applyFont="1" applyFill="1"/>
    <xf numFmtId="0" fontId="61" fillId="0" borderId="0" xfId="0" applyFont="1"/>
    <xf numFmtId="0" fontId="61" fillId="0" borderId="0" xfId="0" applyFont="1" applyFill="1" applyBorder="1"/>
    <xf numFmtId="0" fontId="61" fillId="0" borderId="0" xfId="0" applyFont="1" applyFill="1"/>
    <xf numFmtId="0" fontId="28" fillId="0" borderId="0" xfId="0" applyFont="1"/>
    <xf numFmtId="0" fontId="28" fillId="0" borderId="0" xfId="0" applyFont="1" applyBorder="1"/>
    <xf numFmtId="172" fontId="28" fillId="5" borderId="6" xfId="5" applyNumberFormat="1" applyFont="1" applyFill="1" applyBorder="1" applyAlignment="1">
      <alignment horizontal="right"/>
    </xf>
    <xf numFmtId="0" fontId="64" fillId="0" borderId="0" xfId="0" applyFont="1"/>
    <xf numFmtId="0" fontId="28" fillId="0" borderId="6" xfId="0" applyFont="1" applyBorder="1"/>
    <xf numFmtId="0" fontId="29" fillId="5" borderId="6" xfId="0" applyFont="1" applyFill="1" applyBorder="1" applyAlignment="1">
      <alignment horizontal="center"/>
    </xf>
    <xf numFmtId="49" fontId="28" fillId="5" borderId="0" xfId="0" applyNumberFormat="1" applyFont="1" applyFill="1" applyAlignment="1">
      <alignment horizontal="center" vertical="center"/>
    </xf>
    <xf numFmtId="0" fontId="28" fillId="5" borderId="0" xfId="0" applyFont="1" applyFill="1" applyAlignment="1">
      <alignment horizontal="center" vertical="center"/>
    </xf>
    <xf numFmtId="0" fontId="28" fillId="5" borderId="0" xfId="0" applyFont="1" applyFill="1" applyAlignment="1">
      <alignment horizontal="center"/>
    </xf>
    <xf numFmtId="16" fontId="28" fillId="5" borderId="0" xfId="0" applyNumberFormat="1" applyFont="1" applyFill="1" applyAlignment="1">
      <alignment horizontal="center" vertical="center"/>
    </xf>
    <xf numFmtId="174" fontId="28" fillId="5" borderId="0" xfId="0" applyNumberFormat="1" applyFont="1" applyFill="1" applyAlignment="1">
      <alignment horizontal="center" vertical="center"/>
    </xf>
    <xf numFmtId="0" fontId="28" fillId="5" borderId="27" xfId="0" applyNumberFormat="1" applyFont="1" applyFill="1" applyBorder="1" applyAlignment="1">
      <alignment horizontal="right" vertical="top" shrinkToFit="1"/>
    </xf>
    <xf numFmtId="0" fontId="28" fillId="5" borderId="4" xfId="0" applyNumberFormat="1" applyFont="1" applyFill="1" applyBorder="1" applyAlignment="1">
      <alignment horizontal="right" vertical="top" shrinkToFit="1"/>
    </xf>
    <xf numFmtId="3" fontId="28" fillId="5" borderId="31" xfId="0" applyNumberFormat="1" applyFont="1" applyFill="1" applyBorder="1" applyAlignment="1">
      <alignment horizontal="right" vertical="top" shrinkToFit="1"/>
    </xf>
    <xf numFmtId="3" fontId="28" fillId="5" borderId="4" xfId="0" applyNumberFormat="1" applyFont="1" applyFill="1" applyBorder="1" applyAlignment="1">
      <alignment horizontal="right" vertical="top" shrinkToFit="1"/>
    </xf>
    <xf numFmtId="164" fontId="32" fillId="5" borderId="6" xfId="0" applyNumberFormat="1" applyFont="1" applyFill="1" applyBorder="1" applyAlignment="1">
      <alignment horizontal="left" vertical="top" wrapText="1"/>
    </xf>
    <xf numFmtId="0" fontId="65" fillId="0" borderId="0" xfId="0" applyFont="1" applyFill="1" applyBorder="1" applyAlignment="1"/>
    <xf numFmtId="0" fontId="0" fillId="0" borderId="0" xfId="0" applyBorder="1" applyAlignment="1">
      <alignment vertical="top" wrapText="1"/>
    </xf>
    <xf numFmtId="164" fontId="28" fillId="5" borderId="6" xfId="0" applyNumberFormat="1" applyFont="1" applyFill="1" applyBorder="1" applyAlignment="1">
      <alignment horizontal="left" vertical="top" wrapText="1"/>
    </xf>
    <xf numFmtId="164" fontId="28" fillId="5" borderId="4" xfId="0" applyNumberFormat="1" applyFont="1" applyFill="1" applyBorder="1" applyAlignment="1">
      <alignment horizontal="right" vertical="top" wrapText="1"/>
    </xf>
    <xf numFmtId="0" fontId="66" fillId="0" borderId="0" xfId="0" applyFont="1" applyFill="1" applyAlignment="1"/>
    <xf numFmtId="0" fontId="39" fillId="5" borderId="0" xfId="1" applyFont="1" applyFill="1" applyBorder="1" applyAlignment="1">
      <alignment vertical="top"/>
    </xf>
    <xf numFmtId="165" fontId="39" fillId="5" borderId="6" xfId="0" applyNumberFormat="1" applyFont="1" applyFill="1" applyBorder="1" applyAlignment="1">
      <alignment horizontal="center" vertical="top" wrapText="1"/>
    </xf>
    <xf numFmtId="164" fontId="29" fillId="5" borderId="6" xfId="0" applyNumberFormat="1" applyFont="1" applyFill="1" applyBorder="1" applyAlignment="1">
      <alignment horizontal="center" vertical="top" wrapText="1"/>
    </xf>
    <xf numFmtId="0" fontId="32" fillId="5" borderId="6" xfId="2" applyNumberFormat="1" applyFont="1" applyFill="1" applyBorder="1" applyAlignment="1">
      <alignment horizontal="center" vertical="top" wrapText="1"/>
    </xf>
    <xf numFmtId="3" fontId="32" fillId="5" borderId="6" xfId="2" applyNumberFormat="1" applyFont="1" applyFill="1" applyBorder="1" applyAlignment="1">
      <alignment horizontal="center" vertical="top" wrapText="1"/>
    </xf>
    <xf numFmtId="3" fontId="12" fillId="0" borderId="0" xfId="0" applyNumberFormat="1" applyFont="1"/>
    <xf numFmtId="0" fontId="28" fillId="5" borderId="6" xfId="0" applyFont="1" applyFill="1" applyBorder="1"/>
    <xf numFmtId="0" fontId="20" fillId="0" borderId="0" xfId="0" applyFont="1" applyFill="1"/>
    <xf numFmtId="0" fontId="16" fillId="0" borderId="0" xfId="0" applyFont="1" applyFill="1"/>
    <xf numFmtId="0" fontId="28" fillId="5" borderId="0" xfId="0" applyFont="1" applyFill="1" applyAlignment="1">
      <alignment horizontal="left" indent="2"/>
    </xf>
    <xf numFmtId="0" fontId="28" fillId="5" borderId="0" xfId="0" applyFont="1" applyFill="1"/>
    <xf numFmtId="0" fontId="63" fillId="5" borderId="0" xfId="1" applyFont="1" applyFill="1" applyBorder="1" applyAlignment="1">
      <alignment vertical="top"/>
    </xf>
    <xf numFmtId="0" fontId="29" fillId="0" borderId="0" xfId="0" applyFont="1"/>
    <xf numFmtId="1" fontId="70" fillId="7" borderId="0" xfId="5" applyNumberFormat="1" applyFont="1" applyFill="1" applyBorder="1" applyAlignment="1">
      <alignment horizontal="center" vertical="top" wrapText="1"/>
    </xf>
    <xf numFmtId="176" fontId="39" fillId="7" borderId="6" xfId="0" applyNumberFormat="1" applyFont="1" applyFill="1" applyBorder="1" applyAlignment="1">
      <alignment horizontal="center" vertical="top" wrapText="1"/>
    </xf>
    <xf numFmtId="175" fontId="39" fillId="7" borderId="6" xfId="0" applyNumberFormat="1" applyFont="1" applyFill="1" applyBorder="1" applyAlignment="1">
      <alignment horizontal="center" vertical="top" wrapText="1"/>
    </xf>
    <xf numFmtId="0" fontId="29" fillId="5" borderId="6" xfId="0" applyNumberFormat="1" applyFont="1" applyFill="1" applyBorder="1" applyAlignment="1">
      <alignment horizontal="center" vertical="top" wrapText="1"/>
    </xf>
    <xf numFmtId="164" fontId="39" fillId="5" borderId="6" xfId="0" applyNumberFormat="1" applyFont="1" applyFill="1" applyBorder="1" applyAlignment="1">
      <alignment horizontal="center" vertical="top" wrapText="1"/>
    </xf>
    <xf numFmtId="0" fontId="28" fillId="5" borderId="6" xfId="0" applyNumberFormat="1" applyFont="1" applyFill="1" applyBorder="1" applyAlignment="1">
      <alignment horizontal="left" vertical="top" wrapText="1"/>
    </xf>
    <xf numFmtId="164" fontId="28" fillId="7" borderId="6" xfId="0" applyNumberFormat="1" applyFont="1" applyFill="1" applyBorder="1" applyAlignment="1">
      <alignment horizontal="left" vertical="top" wrapText="1"/>
    </xf>
    <xf numFmtId="14" fontId="43" fillId="5" borderId="6" xfId="0" applyNumberFormat="1" applyFont="1" applyFill="1" applyBorder="1" applyAlignment="1">
      <alignment horizontal="left" vertical="top" wrapText="1"/>
    </xf>
    <xf numFmtId="14" fontId="30" fillId="5" borderId="6" xfId="0" applyNumberFormat="1" applyFont="1" applyFill="1" applyBorder="1" applyAlignment="1">
      <alignment horizontal="left" vertical="top" wrapText="1"/>
    </xf>
    <xf numFmtId="0" fontId="43" fillId="5" borderId="36" xfId="0" applyFont="1" applyFill="1" applyBorder="1" applyAlignment="1">
      <alignment horizontal="left" vertical="top" wrapText="1"/>
    </xf>
    <xf numFmtId="10" fontId="28" fillId="5" borderId="6" xfId="0" applyNumberFormat="1" applyFont="1" applyFill="1" applyBorder="1" applyAlignment="1">
      <alignment horizontal="right"/>
    </xf>
    <xf numFmtId="10" fontId="12" fillId="5" borderId="6" xfId="0" applyNumberFormat="1" applyFont="1" applyFill="1" applyBorder="1" applyAlignment="1">
      <alignment horizontal="right"/>
    </xf>
    <xf numFmtId="0" fontId="28" fillId="5" borderId="6" xfId="5" applyNumberFormat="1" applyFont="1" applyFill="1" applyBorder="1" applyAlignment="1">
      <alignment horizontal="right"/>
    </xf>
    <xf numFmtId="0" fontId="12" fillId="5" borderId="6" xfId="5" applyNumberFormat="1" applyFont="1" applyFill="1" applyBorder="1" applyAlignment="1">
      <alignment horizontal="right"/>
    </xf>
    <xf numFmtId="0" fontId="28" fillId="5" borderId="11" xfId="0" applyFont="1" applyFill="1" applyBorder="1"/>
    <xf numFmtId="0" fontId="28" fillId="5" borderId="0" xfId="0" applyFont="1" applyFill="1" applyBorder="1"/>
    <xf numFmtId="0" fontId="34" fillId="0" borderId="0" xfId="0" applyFont="1" applyFill="1"/>
    <xf numFmtId="0" fontId="34" fillId="8" borderId="0" xfId="0" applyFont="1" applyFill="1"/>
    <xf numFmtId="3" fontId="28" fillId="7" borderId="0" xfId="0" applyNumberFormat="1" applyFont="1" applyFill="1" applyBorder="1"/>
    <xf numFmtId="0" fontId="28" fillId="7" borderId="0" xfId="0" applyFont="1" applyFill="1" applyAlignment="1">
      <alignment vertical="top" wrapText="1"/>
    </xf>
    <xf numFmtId="166" fontId="39" fillId="7" borderId="0" xfId="0" applyNumberFormat="1" applyFont="1" applyFill="1" applyBorder="1" applyAlignment="1">
      <alignment horizontal="left" vertical="top" wrapText="1"/>
    </xf>
    <xf numFmtId="168" fontId="39" fillId="7" borderId="0" xfId="0" applyNumberFormat="1" applyFont="1" applyFill="1" applyBorder="1" applyAlignment="1">
      <alignment horizontal="left" vertical="top" wrapText="1"/>
    </xf>
    <xf numFmtId="0" fontId="28" fillId="7" borderId="37" xfId="0" applyFont="1" applyFill="1" applyBorder="1" applyAlignment="1">
      <alignment horizontal="left" vertical="top" wrapText="1"/>
    </xf>
    <xf numFmtId="0" fontId="29" fillId="9" borderId="38" xfId="0" applyFont="1" applyFill="1" applyBorder="1" applyAlignment="1">
      <alignment horizontal="left" vertical="top" wrapText="1"/>
    </xf>
    <xf numFmtId="0" fontId="29" fillId="9" borderId="39" xfId="0" applyFont="1" applyFill="1" applyBorder="1" applyAlignment="1">
      <alignment horizontal="left" vertical="top" wrapText="1"/>
    </xf>
    <xf numFmtId="0" fontId="29" fillId="7" borderId="34" xfId="0" applyFont="1" applyFill="1" applyBorder="1" applyAlignment="1">
      <alignment horizontal="left" vertical="top"/>
    </xf>
    <xf numFmtId="0" fontId="28" fillId="7" borderId="34" xfId="0" applyFont="1" applyFill="1" applyBorder="1" applyAlignment="1">
      <alignment horizontal="left" vertical="top" wrapText="1"/>
    </xf>
    <xf numFmtId="0" fontId="28" fillId="7" borderId="0" xfId="0" applyFont="1" applyFill="1" applyBorder="1" applyAlignment="1">
      <alignment vertical="top" wrapText="1"/>
    </xf>
    <xf numFmtId="0" fontId="29" fillId="7" borderId="0" xfId="0" applyFont="1" applyFill="1" applyBorder="1" applyAlignment="1">
      <alignment horizontal="left" vertical="top"/>
    </xf>
    <xf numFmtId="0" fontId="28" fillId="7" borderId="33" xfId="0" applyFont="1" applyFill="1" applyBorder="1" applyAlignment="1">
      <alignment horizontal="left" vertical="top" wrapText="1"/>
    </xf>
    <xf numFmtId="0" fontId="28" fillId="7" borderId="0" xfId="0" applyFont="1" applyFill="1" applyBorder="1" applyAlignment="1">
      <alignment horizontal="left" vertical="top"/>
    </xf>
    <xf numFmtId="169" fontId="39" fillId="7" borderId="34" xfId="0" applyNumberFormat="1" applyFont="1" applyFill="1" applyBorder="1" applyAlignment="1">
      <alignment horizontal="left" vertical="top"/>
    </xf>
    <xf numFmtId="169" fontId="39" fillId="7" borderId="0" xfId="0" applyNumberFormat="1" applyFont="1" applyFill="1" applyBorder="1" applyAlignment="1">
      <alignment horizontal="left" vertical="top"/>
    </xf>
    <xf numFmtId="169" fontId="28" fillId="7" borderId="0" xfId="0" applyNumberFormat="1" applyFont="1" applyFill="1" applyBorder="1" applyAlignment="1">
      <alignment horizontal="left" vertical="top"/>
    </xf>
    <xf numFmtId="169" fontId="39" fillId="7" borderId="33" xfId="0" applyNumberFormat="1" applyFont="1" applyFill="1" applyBorder="1" applyAlignment="1">
      <alignment horizontal="left" vertical="top"/>
    </xf>
    <xf numFmtId="169" fontId="29" fillId="7" borderId="34" xfId="0" applyNumberFormat="1" applyFont="1" applyFill="1" applyBorder="1" applyAlignment="1">
      <alignment horizontal="left" vertical="top"/>
    </xf>
    <xf numFmtId="169" fontId="28" fillId="7" borderId="34" xfId="0" applyNumberFormat="1" applyFont="1" applyFill="1" applyBorder="1" applyAlignment="1">
      <alignment horizontal="left" vertical="top" wrapText="1"/>
    </xf>
    <xf numFmtId="169" fontId="28" fillId="7" borderId="0" xfId="0" applyNumberFormat="1" applyFont="1" applyFill="1" applyBorder="1" applyAlignment="1">
      <alignment horizontal="left" vertical="top" wrapText="1"/>
    </xf>
    <xf numFmtId="169" fontId="29" fillId="7" borderId="0" xfId="0" applyNumberFormat="1" applyFont="1" applyFill="1" applyBorder="1" applyAlignment="1">
      <alignment horizontal="left" vertical="top"/>
    </xf>
    <xf numFmtId="169" fontId="28" fillId="7" borderId="33" xfId="0" applyNumberFormat="1" applyFont="1" applyFill="1" applyBorder="1" applyAlignment="1">
      <alignment horizontal="left" vertical="top" wrapText="1"/>
    </xf>
    <xf numFmtId="169" fontId="28" fillId="7" borderId="33" xfId="0" applyNumberFormat="1" applyFont="1" applyFill="1" applyBorder="1" applyAlignment="1">
      <alignment horizontal="left" vertical="top"/>
    </xf>
    <xf numFmtId="0" fontId="39" fillId="7" borderId="0" xfId="1" applyFont="1" applyFill="1">
      <alignment vertical="top" wrapText="1"/>
    </xf>
    <xf numFmtId="0" fontId="28" fillId="5" borderId="6" xfId="0" applyFont="1" applyFill="1" applyBorder="1" applyAlignment="1">
      <alignment horizontal="left"/>
    </xf>
    <xf numFmtId="0" fontId="28" fillId="5" borderId="6" xfId="0" applyFont="1" applyFill="1" applyBorder="1" applyAlignment="1">
      <alignment horizontal="left" vertical="center"/>
    </xf>
    <xf numFmtId="164" fontId="28" fillId="5" borderId="4" xfId="1" applyNumberFormat="1" applyFont="1" applyFill="1" applyBorder="1" applyAlignment="1">
      <alignment horizontal="left" vertical="top" wrapText="1"/>
    </xf>
    <xf numFmtId="9" fontId="28" fillId="7" borderId="6" xfId="2" applyFont="1" applyFill="1" applyBorder="1"/>
    <xf numFmtId="0" fontId="11" fillId="5" borderId="6" xfId="0" applyFont="1" applyFill="1" applyBorder="1" applyAlignment="1">
      <alignment horizontal="center"/>
    </xf>
    <xf numFmtId="0" fontId="12" fillId="5" borderId="0" xfId="0" applyFont="1" applyFill="1" applyBorder="1" applyAlignment="1">
      <alignment horizontal="left" vertical="top" wrapText="1"/>
    </xf>
    <xf numFmtId="164" fontId="39" fillId="7" borderId="6" xfId="0" applyNumberFormat="1" applyFont="1" applyFill="1" applyBorder="1" applyAlignment="1">
      <alignment horizontal="left" vertical="top" wrapText="1"/>
    </xf>
    <xf numFmtId="0" fontId="32" fillId="5" borderId="11" xfId="0" applyFont="1" applyFill="1" applyBorder="1" applyAlignment="1">
      <alignment horizontal="left" vertical="center"/>
    </xf>
    <xf numFmtId="0" fontId="12" fillId="7" borderId="0" xfId="0" applyFont="1" applyFill="1" applyBorder="1" applyAlignment="1">
      <alignment horizontal="center" vertical="center"/>
    </xf>
    <xf numFmtId="0" fontId="72" fillId="5" borderId="0" xfId="0" applyFont="1" applyFill="1" applyBorder="1" applyAlignment="1">
      <alignment horizontal="left" vertical="center"/>
    </xf>
    <xf numFmtId="0" fontId="32" fillId="5" borderId="40" xfId="0" applyFont="1" applyFill="1" applyBorder="1" applyAlignment="1">
      <alignment horizontal="center" vertical="center"/>
    </xf>
    <xf numFmtId="0" fontId="32" fillId="5" borderId="40" xfId="0" applyFont="1" applyFill="1" applyBorder="1" applyAlignment="1">
      <alignment horizontal="left" vertical="top" wrapText="1"/>
    </xf>
    <xf numFmtId="0" fontId="32" fillId="5" borderId="41" xfId="0" applyFont="1" applyFill="1" applyBorder="1" applyAlignment="1">
      <alignment horizontal="center" vertical="center"/>
    </xf>
    <xf numFmtId="0" fontId="32" fillId="7" borderId="41" xfId="0" applyFont="1" applyFill="1" applyBorder="1" applyAlignment="1">
      <alignment horizontal="left" vertical="top" wrapText="1"/>
    </xf>
    <xf numFmtId="0" fontId="28" fillId="7" borderId="18" xfId="0" applyFont="1" applyFill="1" applyBorder="1" applyAlignment="1">
      <alignment horizontal="left" vertical="center"/>
    </xf>
    <xf numFmtId="0" fontId="28" fillId="7" borderId="6" xfId="0" applyFont="1" applyFill="1" applyBorder="1" applyAlignment="1">
      <alignment horizontal="center" vertical="center"/>
    </xf>
    <xf numFmtId="0" fontId="28" fillId="7" borderId="6" xfId="0" applyFont="1" applyFill="1" applyBorder="1" applyAlignment="1">
      <alignment horizontal="left" vertical="top" wrapText="1"/>
    </xf>
    <xf numFmtId="10" fontId="28" fillId="7" borderId="14" xfId="0" applyNumberFormat="1" applyFont="1" applyFill="1" applyBorder="1"/>
    <xf numFmtId="10" fontId="28" fillId="7" borderId="6" xfId="0" applyNumberFormat="1" applyFont="1" applyFill="1" applyBorder="1"/>
    <xf numFmtId="10" fontId="29" fillId="7" borderId="6" xfId="0" applyNumberFormat="1" applyFont="1" applyFill="1" applyBorder="1"/>
    <xf numFmtId="6" fontId="12" fillId="0" borderId="0" xfId="0" applyNumberFormat="1" applyFont="1" applyAlignment="1">
      <alignment horizontal="right"/>
    </xf>
    <xf numFmtId="165" fontId="12" fillId="0" borderId="0" xfId="0" applyNumberFormat="1" applyFont="1" applyAlignment="1">
      <alignment horizontal="right"/>
    </xf>
    <xf numFmtId="0" fontId="29" fillId="5" borderId="6" xfId="0" applyFont="1" applyFill="1" applyBorder="1" applyAlignment="1">
      <alignment horizontal="left"/>
    </xf>
    <xf numFmtId="3" fontId="29" fillId="5" borderId="6" xfId="0" applyNumberFormat="1" applyFont="1" applyFill="1" applyBorder="1" applyAlignment="1">
      <alignment horizontal="left"/>
    </xf>
    <xf numFmtId="0" fontId="28" fillId="5" borderId="6" xfId="0" applyFont="1" applyFill="1" applyBorder="1" applyAlignment="1">
      <alignment horizontal="center"/>
    </xf>
    <xf numFmtId="3" fontId="28" fillId="5" borderId="6" xfId="0" applyNumberFormat="1" applyFont="1" applyFill="1" applyBorder="1" applyAlignment="1">
      <alignment horizontal="left"/>
    </xf>
    <xf numFmtId="3" fontId="28" fillId="5" borderId="6" xfId="0" applyNumberFormat="1" applyFont="1" applyFill="1" applyBorder="1" applyAlignment="1">
      <alignment horizontal="center"/>
    </xf>
    <xf numFmtId="3" fontId="39" fillId="5" borderId="6" xfId="0" applyNumberFormat="1" applyFont="1" applyFill="1" applyBorder="1" applyAlignment="1">
      <alignment horizontal="center"/>
    </xf>
    <xf numFmtId="0" fontId="29" fillId="5" borderId="0" xfId="0" applyFont="1" applyFill="1" applyBorder="1" applyAlignment="1">
      <alignment horizontal="left"/>
    </xf>
    <xf numFmtId="0" fontId="34" fillId="8" borderId="0" xfId="0" applyFont="1" applyFill="1" applyAlignment="1">
      <alignment horizontal="center"/>
    </xf>
    <xf numFmtId="3" fontId="39" fillId="5" borderId="21" xfId="0" applyNumberFormat="1" applyFont="1" applyFill="1" applyBorder="1"/>
    <xf numFmtId="0" fontId="27" fillId="0" borderId="0" xfId="1" applyFont="1">
      <alignment vertical="top" wrapText="1"/>
    </xf>
    <xf numFmtId="0" fontId="64" fillId="0" borderId="0" xfId="0" applyFont="1" applyBorder="1" applyAlignment="1">
      <alignment vertical="top" wrapText="1"/>
    </xf>
    <xf numFmtId="0" fontId="64" fillId="0" borderId="0" xfId="0" applyFont="1" applyBorder="1" applyAlignment="1">
      <alignment wrapText="1"/>
    </xf>
    <xf numFmtId="3" fontId="28" fillId="5" borderId="27" xfId="0" applyNumberFormat="1" applyFont="1" applyFill="1" applyBorder="1" applyAlignment="1">
      <alignment horizontal="right" vertical="top" shrinkToFit="1"/>
    </xf>
    <xf numFmtId="164" fontId="39" fillId="5" borderId="0" xfId="0" applyNumberFormat="1" applyFont="1" applyFill="1" applyAlignment="1">
      <alignment horizontal="right"/>
    </xf>
    <xf numFmtId="6" fontId="39" fillId="5" borderId="0" xfId="0" applyNumberFormat="1" applyFont="1" applyFill="1" applyAlignment="1">
      <alignment horizontal="right"/>
    </xf>
    <xf numFmtId="6" fontId="39" fillId="5" borderId="42" xfId="0" applyNumberFormat="1" applyFont="1" applyFill="1" applyBorder="1" applyAlignment="1">
      <alignment horizontal="right" shrinkToFit="1"/>
    </xf>
    <xf numFmtId="6" fontId="39" fillId="5" borderId="43" xfId="0" applyNumberFormat="1" applyFont="1" applyFill="1" applyBorder="1" applyAlignment="1">
      <alignment horizontal="right" shrinkToFit="1"/>
    </xf>
    <xf numFmtId="6" fontId="39" fillId="5" borderId="44" xfId="0" applyNumberFormat="1" applyFont="1" applyFill="1" applyBorder="1" applyAlignment="1">
      <alignment horizontal="right" shrinkToFit="1"/>
    </xf>
    <xf numFmtId="165" fontId="28" fillId="5" borderId="45" xfId="0" applyNumberFormat="1" applyFont="1" applyFill="1" applyBorder="1" applyAlignment="1">
      <alignment horizontal="right" vertical="top" shrinkToFit="1"/>
    </xf>
    <xf numFmtId="165" fontId="28" fillId="5" borderId="46" xfId="0" applyNumberFormat="1" applyFont="1" applyFill="1" applyBorder="1" applyAlignment="1">
      <alignment horizontal="right" vertical="top" shrinkToFit="1"/>
    </xf>
    <xf numFmtId="165" fontId="28" fillId="5" borderId="47" xfId="0" applyNumberFormat="1" applyFont="1" applyFill="1" applyBorder="1" applyAlignment="1">
      <alignment horizontal="right" vertical="top" shrinkToFit="1"/>
    </xf>
    <xf numFmtId="165" fontId="39" fillId="7" borderId="35" xfId="0" applyNumberFormat="1" applyFont="1" applyFill="1" applyBorder="1" applyAlignment="1">
      <alignment horizontal="right" vertical="top" shrinkToFit="1"/>
    </xf>
    <xf numFmtId="0" fontId="39" fillId="7" borderId="35" xfId="0" applyFont="1" applyFill="1" applyBorder="1" applyAlignment="1">
      <alignment horizontal="right"/>
    </xf>
    <xf numFmtId="165" fontId="28" fillId="7" borderId="35" xfId="0" applyNumberFormat="1" applyFont="1" applyFill="1" applyBorder="1" applyAlignment="1">
      <alignment horizontal="right" vertical="top" shrinkToFit="1"/>
    </xf>
    <xf numFmtId="165" fontId="39" fillId="5" borderId="36" xfId="0" applyNumberFormat="1" applyFont="1" applyFill="1" applyBorder="1" applyAlignment="1">
      <alignment horizontal="right" vertical="top" shrinkToFit="1"/>
    </xf>
    <xf numFmtId="165" fontId="39" fillId="7" borderId="17" xfId="0" applyNumberFormat="1" applyFont="1" applyFill="1" applyBorder="1" applyAlignment="1">
      <alignment horizontal="right" vertical="top" shrinkToFit="1"/>
    </xf>
    <xf numFmtId="0" fontId="29" fillId="0" borderId="6" xfId="0" applyFont="1" applyFill="1" applyBorder="1"/>
    <xf numFmtId="0" fontId="28" fillId="0" borderId="6" xfId="0" applyFont="1" applyFill="1" applyBorder="1"/>
    <xf numFmtId="3" fontId="28" fillId="0" borderId="6" xfId="0" applyNumberFormat="1" applyFont="1" applyFill="1" applyBorder="1"/>
    <xf numFmtId="2" fontId="28" fillId="0" borderId="6" xfId="0" applyNumberFormat="1" applyFont="1" applyFill="1" applyBorder="1"/>
    <xf numFmtId="164" fontId="28" fillId="5" borderId="4" xfId="1" applyNumberFormat="1" applyFont="1" applyFill="1" applyBorder="1" applyAlignment="1">
      <alignment horizontal="center" vertical="top" wrapText="1"/>
    </xf>
    <xf numFmtId="172" fontId="28" fillId="7" borderId="6" xfId="5" applyNumberFormat="1" applyFont="1" applyFill="1" applyBorder="1"/>
    <xf numFmtId="172" fontId="28" fillId="7" borderId="9" xfId="5" applyNumberFormat="1" applyFont="1" applyFill="1" applyBorder="1"/>
    <xf numFmtId="172" fontId="28" fillId="0" borderId="6" xfId="5" applyNumberFormat="1" applyFont="1" applyBorder="1"/>
    <xf numFmtId="167" fontId="28" fillId="7" borderId="6" xfId="2" applyNumberFormat="1" applyFont="1" applyFill="1" applyBorder="1"/>
    <xf numFmtId="167" fontId="28" fillId="0" borderId="6" xfId="0" applyNumberFormat="1" applyFont="1" applyBorder="1"/>
    <xf numFmtId="3" fontId="29" fillId="7" borderId="6" xfId="0" applyNumberFormat="1" applyFont="1" applyFill="1" applyBorder="1"/>
    <xf numFmtId="3" fontId="28" fillId="7" borderId="6" xfId="0" applyNumberFormat="1" applyFont="1" applyFill="1" applyBorder="1"/>
    <xf numFmtId="167" fontId="39" fillId="7" borderId="6" xfId="2" applyNumberFormat="1" applyFont="1" applyFill="1" applyBorder="1"/>
    <xf numFmtId="0" fontId="28" fillId="5" borderId="0" xfId="0" applyFont="1" applyFill="1" applyAlignment="1">
      <alignment horizontal="left" vertical="top"/>
    </xf>
    <xf numFmtId="172" fontId="16" fillId="0" borderId="0" xfId="0" applyNumberFormat="1" applyFont="1"/>
    <xf numFmtId="167" fontId="28" fillId="7" borderId="6" xfId="2" applyNumberFormat="1" applyFont="1" applyFill="1" applyBorder="1" applyAlignment="1"/>
    <xf numFmtId="0" fontId="28" fillId="5" borderId="6" xfId="0" applyFont="1" applyFill="1" applyBorder="1" applyAlignment="1"/>
    <xf numFmtId="0" fontId="29" fillId="5" borderId="0" xfId="0" applyFont="1" applyFill="1" applyBorder="1" applyAlignment="1">
      <alignment horizontal="left" vertical="top" wrapText="1"/>
    </xf>
    <xf numFmtId="0" fontId="0" fillId="0" borderId="0" xfId="0" applyFont="1" applyBorder="1" applyAlignment="1">
      <alignment horizontal="center" vertical="top"/>
    </xf>
    <xf numFmtId="0" fontId="28" fillId="0" borderId="0" xfId="0" applyFont="1" applyBorder="1" applyAlignment="1">
      <alignment vertical="top" wrapText="1"/>
    </xf>
    <xf numFmtId="49" fontId="28" fillId="0" borderId="0" xfId="0" applyNumberFormat="1" applyFont="1" applyBorder="1" applyAlignment="1">
      <alignment vertical="top" wrapText="1"/>
    </xf>
    <xf numFmtId="0" fontId="63" fillId="7" borderId="0" xfId="0" applyFont="1" applyFill="1"/>
    <xf numFmtId="0" fontId="28" fillId="7" borderId="0" xfId="0" applyFont="1" applyFill="1" applyBorder="1" applyAlignment="1">
      <alignment horizontal="center" vertical="top"/>
    </xf>
    <xf numFmtId="0" fontId="28" fillId="0" borderId="6" xfId="0" applyFont="1" applyFill="1" applyBorder="1" applyAlignment="1">
      <alignment horizontal="center" vertical="top" wrapText="1"/>
    </xf>
    <xf numFmtId="0" fontId="28" fillId="0" borderId="6" xfId="0" applyFont="1" applyFill="1" applyBorder="1" applyAlignment="1">
      <alignment horizontal="left" vertical="top" wrapText="1"/>
    </xf>
    <xf numFmtId="0" fontId="28" fillId="0" borderId="0" xfId="0" applyFont="1" applyFill="1" applyBorder="1" applyAlignment="1">
      <alignment horizontal="center" vertical="top"/>
    </xf>
    <xf numFmtId="0" fontId="29"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6" xfId="0" applyFont="1" applyFill="1" applyBorder="1" applyAlignment="1">
      <alignment horizontal="center" vertical="top"/>
    </xf>
    <xf numFmtId="0" fontId="28" fillId="0" borderId="6" xfId="0" applyNumberFormat="1" applyFont="1" applyFill="1" applyBorder="1" applyAlignment="1">
      <alignment horizontal="center" vertical="top"/>
    </xf>
    <xf numFmtId="0" fontId="28" fillId="0" borderId="0" xfId="0" applyFont="1" applyFill="1" applyBorder="1" applyAlignment="1">
      <alignment vertical="top"/>
    </xf>
    <xf numFmtId="0" fontId="29" fillId="7" borderId="0" xfId="0" applyFont="1" applyFill="1" applyBorder="1" applyAlignment="1">
      <alignment vertical="top" wrapText="1"/>
    </xf>
    <xf numFmtId="176" fontId="39" fillId="0" borderId="6" xfId="0" applyNumberFormat="1" applyFont="1" applyFill="1" applyBorder="1" applyAlignment="1">
      <alignment horizontal="center" vertical="top" wrapText="1"/>
    </xf>
    <xf numFmtId="176" fontId="39" fillId="7" borderId="6" xfId="0" applyNumberFormat="1" applyFont="1" applyFill="1" applyBorder="1" applyAlignment="1">
      <alignment horizontal="center" vertical="top"/>
    </xf>
    <xf numFmtId="175" fontId="29" fillId="7" borderId="6" xfId="0" applyNumberFormat="1" applyFont="1" applyFill="1" applyBorder="1" applyAlignment="1">
      <alignment horizontal="left" vertical="top" wrapText="1"/>
    </xf>
    <xf numFmtId="175" fontId="39" fillId="7" borderId="6" xfId="0" applyNumberFormat="1" applyFont="1" applyFill="1" applyBorder="1" applyAlignment="1">
      <alignment horizontal="center" vertical="top"/>
    </xf>
    <xf numFmtId="175" fontId="28" fillId="7" borderId="6" xfId="0" applyNumberFormat="1" applyFont="1" applyFill="1" applyBorder="1" applyAlignment="1">
      <alignment horizontal="left" vertical="top" wrapText="1"/>
    </xf>
    <xf numFmtId="1" fontId="70" fillId="7" borderId="0" xfId="5" applyNumberFormat="1" applyFont="1" applyFill="1" applyBorder="1" applyAlignment="1">
      <alignment horizontal="center" vertical="top"/>
    </xf>
    <xf numFmtId="0" fontId="34" fillId="0" borderId="0" xfId="0" applyFont="1" applyFill="1" applyBorder="1" applyAlignment="1">
      <alignment vertical="top" wrapText="1"/>
    </xf>
    <xf numFmtId="0" fontId="34" fillId="8" borderId="0" xfId="0" applyFont="1" applyFill="1" applyBorder="1" applyAlignment="1">
      <alignment vertical="top" wrapText="1"/>
    </xf>
    <xf numFmtId="0" fontId="34" fillId="8" borderId="0" xfId="0" applyFont="1" applyFill="1" applyBorder="1" applyAlignment="1">
      <alignment horizontal="center" vertical="top"/>
    </xf>
    <xf numFmtId="10" fontId="28" fillId="7" borderId="6" xfId="2" applyNumberFormat="1" applyFont="1" applyFill="1" applyBorder="1" applyAlignment="1">
      <alignment horizontal="center" vertical="top"/>
    </xf>
    <xf numFmtId="0" fontId="28" fillId="7" borderId="6" xfId="0" applyFont="1" applyFill="1" applyBorder="1" applyAlignment="1">
      <alignment horizontal="center" vertical="top"/>
    </xf>
    <xf numFmtId="10" fontId="28" fillId="7" borderId="6" xfId="0" applyNumberFormat="1" applyFont="1" applyFill="1" applyBorder="1" applyAlignment="1">
      <alignment horizontal="center" vertical="top"/>
    </xf>
    <xf numFmtId="0" fontId="29" fillId="7" borderId="0" xfId="0" applyFont="1" applyFill="1" applyBorder="1" applyAlignment="1">
      <alignment horizontal="center" vertical="top"/>
    </xf>
    <xf numFmtId="0" fontId="0" fillId="7" borderId="0" xfId="0" applyFont="1" applyFill="1" applyBorder="1" applyAlignment="1">
      <alignment horizontal="center" vertical="top"/>
    </xf>
    <xf numFmtId="0" fontId="28" fillId="7" borderId="6" xfId="0" applyFont="1" applyFill="1" applyBorder="1" applyAlignment="1">
      <alignment vertical="top" wrapText="1"/>
    </xf>
    <xf numFmtId="0" fontId="27" fillId="7" borderId="0" xfId="0" applyFont="1" applyFill="1" applyBorder="1" applyAlignment="1">
      <alignment vertical="top" wrapText="1"/>
    </xf>
    <xf numFmtId="164" fontId="32" fillId="5" borderId="6" xfId="0" applyNumberFormat="1" applyFont="1" applyFill="1" applyBorder="1" applyAlignment="1">
      <alignment horizontal="left" vertical="top" wrapText="1"/>
    </xf>
    <xf numFmtId="0" fontId="12" fillId="5" borderId="0" xfId="0" applyFont="1" applyFill="1" applyBorder="1" applyAlignment="1">
      <alignment horizontal="left" vertical="top" wrapText="1"/>
    </xf>
    <xf numFmtId="164" fontId="30" fillId="5" borderId="0" xfId="0" applyNumberFormat="1" applyFont="1" applyFill="1" applyBorder="1" applyAlignment="1">
      <alignment horizontal="left" vertical="top" wrapText="1"/>
    </xf>
    <xf numFmtId="0" fontId="74" fillId="7" borderId="0" xfId="0" applyFont="1" applyFill="1"/>
    <xf numFmtId="0" fontId="0" fillId="7" borderId="0" xfId="0" applyFont="1" applyFill="1"/>
    <xf numFmtId="0" fontId="64" fillId="7" borderId="0" xfId="0" applyFont="1" applyFill="1"/>
    <xf numFmtId="0" fontId="34" fillId="8" borderId="0" xfId="0" applyFont="1" applyFill="1" applyAlignment="1"/>
    <xf numFmtId="0" fontId="75" fillId="8" borderId="0" xfId="0" applyFont="1" applyFill="1"/>
    <xf numFmtId="0" fontId="29" fillId="7" borderId="6" xfId="0" applyFont="1" applyFill="1" applyBorder="1"/>
    <xf numFmtId="0" fontId="29" fillId="7" borderId="6" xfId="0" applyFont="1" applyFill="1" applyBorder="1" applyAlignment="1">
      <alignment horizontal="center"/>
    </xf>
    <xf numFmtId="0" fontId="29" fillId="7" borderId="0" xfId="0" applyFont="1" applyFill="1" applyBorder="1" applyAlignment="1">
      <alignment horizontal="center"/>
    </xf>
    <xf numFmtId="0" fontId="29" fillId="7" borderId="0" xfId="0" applyFont="1" applyFill="1" applyBorder="1" applyAlignment="1">
      <alignment horizontal="left"/>
    </xf>
    <xf numFmtId="0" fontId="28" fillId="7" borderId="0" xfId="0" applyFont="1" applyFill="1"/>
    <xf numFmtId="0" fontId="28" fillId="7" borderId="6" xfId="0" applyFont="1" applyFill="1" applyBorder="1"/>
    <xf numFmtId="3" fontId="28" fillId="7" borderId="6" xfId="0" applyNumberFormat="1" applyFont="1" applyFill="1" applyBorder="1" applyAlignment="1">
      <alignment horizontal="center" wrapText="1"/>
    </xf>
    <xf numFmtId="3" fontId="28" fillId="7" borderId="6" xfId="0" applyNumberFormat="1" applyFont="1" applyFill="1" applyBorder="1" applyAlignment="1">
      <alignment horizontal="center"/>
    </xf>
    <xf numFmtId="167" fontId="28" fillId="7" borderId="0" xfId="2" applyNumberFormat="1" applyFont="1" applyFill="1" applyBorder="1"/>
    <xf numFmtId="0" fontId="28" fillId="7" borderId="6" xfId="0" applyFont="1" applyFill="1" applyBorder="1" applyAlignment="1">
      <alignment horizontal="center"/>
    </xf>
    <xf numFmtId="3" fontId="39" fillId="7" borderId="0" xfId="0" applyNumberFormat="1" applyFont="1" applyFill="1" applyBorder="1"/>
    <xf numFmtId="10" fontId="28" fillId="7" borderId="0" xfId="2" applyNumberFormat="1" applyFont="1" applyFill="1" applyBorder="1"/>
    <xf numFmtId="0" fontId="28" fillId="7" borderId="0" xfId="0" applyFont="1" applyFill="1" applyBorder="1"/>
    <xf numFmtId="0" fontId="71" fillId="5" borderId="0" xfId="0" applyFont="1" applyFill="1" applyBorder="1" applyAlignment="1"/>
    <xf numFmtId="0" fontId="28" fillId="5" borderId="0" xfId="0" applyFont="1" applyFill="1" applyAlignment="1"/>
    <xf numFmtId="0" fontId="34" fillId="10" borderId="0" xfId="0" applyFont="1" applyFill="1" applyAlignment="1"/>
    <xf numFmtId="0" fontId="75" fillId="10" borderId="0" xfId="0" applyFont="1" applyFill="1"/>
    <xf numFmtId="0" fontId="70" fillId="5" borderId="0" xfId="0" applyFont="1" applyFill="1" applyAlignment="1"/>
    <xf numFmtId="0" fontId="76" fillId="5" borderId="0" xfId="0" applyFont="1" applyFill="1"/>
    <xf numFmtId="0" fontId="70" fillId="5" borderId="0" xfId="0" applyFont="1" applyFill="1"/>
    <xf numFmtId="0" fontId="39" fillId="5" borderId="0" xfId="0" applyFont="1" applyFill="1"/>
    <xf numFmtId="0" fontId="39" fillId="5" borderId="0" xfId="0" applyFont="1" applyFill="1" applyAlignment="1"/>
    <xf numFmtId="0" fontId="70" fillId="11" borderId="0" xfId="0" applyFont="1" applyFill="1" applyAlignment="1"/>
    <xf numFmtId="0" fontId="76" fillId="11" borderId="0" xfId="0" applyFont="1" applyFill="1"/>
    <xf numFmtId="0" fontId="70" fillId="11" borderId="0" xfId="0" applyFont="1" applyFill="1"/>
    <xf numFmtId="0" fontId="39" fillId="11" borderId="0" xfId="0" applyFont="1" applyFill="1"/>
    <xf numFmtId="0" fontId="39" fillId="7" borderId="0" xfId="0" applyFont="1" applyFill="1" applyAlignment="1"/>
    <xf numFmtId="0" fontId="39" fillId="7" borderId="0" xfId="0" applyFont="1" applyFill="1"/>
    <xf numFmtId="0" fontId="73" fillId="7" borderId="0" xfId="0" applyFont="1" applyFill="1"/>
    <xf numFmtId="0" fontId="77" fillId="7" borderId="0" xfId="0" applyFont="1" applyFill="1"/>
    <xf numFmtId="0" fontId="78" fillId="7" borderId="0" xfId="0" applyFont="1" applyFill="1"/>
    <xf numFmtId="0" fontId="0" fillId="12" borderId="0" xfId="0" applyFont="1" applyFill="1"/>
    <xf numFmtId="0" fontId="64" fillId="12" borderId="0" xfId="0" applyFont="1" applyFill="1"/>
    <xf numFmtId="0" fontId="34" fillId="8" borderId="0" xfId="3" applyFont="1" applyFill="1" applyAlignment="1" applyProtection="1">
      <alignment horizontal="right"/>
    </xf>
    <xf numFmtId="0" fontId="64" fillId="8" borderId="0" xfId="0" applyFont="1" applyFill="1"/>
    <xf numFmtId="0" fontId="64" fillId="10" borderId="0" xfId="0" applyFont="1" applyFill="1"/>
    <xf numFmtId="0" fontId="29" fillId="7" borderId="0" xfId="0" applyFont="1" applyFill="1" applyBorder="1"/>
    <xf numFmtId="0" fontId="28" fillId="12" borderId="0" xfId="0" applyFont="1" applyFill="1" applyBorder="1"/>
    <xf numFmtId="0" fontId="29" fillId="7" borderId="9" xfId="0" applyFont="1" applyFill="1" applyBorder="1"/>
    <xf numFmtId="0" fontId="28" fillId="7" borderId="18" xfId="0" applyFont="1" applyFill="1" applyBorder="1"/>
    <xf numFmtId="167" fontId="29" fillId="7" borderId="6" xfId="2" applyNumberFormat="1" applyFont="1" applyFill="1" applyBorder="1" applyAlignment="1">
      <alignment horizontal="center"/>
    </xf>
    <xf numFmtId="0" fontId="29" fillId="13" borderId="6" xfId="0" applyFont="1" applyFill="1" applyBorder="1" applyAlignment="1">
      <alignment horizontal="center"/>
    </xf>
    <xf numFmtId="1" fontId="28" fillId="7" borderId="6" xfId="2" applyNumberFormat="1" applyFont="1" applyFill="1" applyBorder="1"/>
    <xf numFmtId="1" fontId="28" fillId="7" borderId="6" xfId="0" applyNumberFormat="1" applyFont="1" applyFill="1" applyBorder="1"/>
    <xf numFmtId="0" fontId="28" fillId="13" borderId="6" xfId="0" applyFont="1" applyFill="1" applyBorder="1"/>
    <xf numFmtId="3" fontId="39" fillId="7" borderId="6" xfId="0" applyNumberFormat="1" applyFont="1" applyFill="1" applyBorder="1"/>
    <xf numFmtId="3" fontId="39" fillId="7" borderId="14" xfId="0" applyNumberFormat="1" applyFont="1" applyFill="1" applyBorder="1"/>
    <xf numFmtId="1" fontId="28" fillId="7" borderId="14" xfId="2" applyNumberFormat="1" applyFont="1" applyFill="1" applyBorder="1"/>
    <xf numFmtId="1" fontId="28" fillId="7" borderId="14" xfId="0" applyNumberFormat="1" applyFont="1" applyFill="1" applyBorder="1"/>
    <xf numFmtId="1" fontId="28" fillId="7" borderId="0" xfId="0" applyNumberFormat="1" applyFont="1" applyFill="1" applyBorder="1"/>
    <xf numFmtId="1" fontId="28" fillId="7" borderId="11" xfId="0" applyNumberFormat="1" applyFont="1" applyFill="1" applyBorder="1"/>
    <xf numFmtId="0" fontId="29" fillId="7" borderId="6" xfId="2" applyNumberFormat="1" applyFont="1" applyFill="1" applyBorder="1" applyAlignment="1">
      <alignment horizontal="center"/>
    </xf>
    <xf numFmtId="0" fontId="79" fillId="12" borderId="0" xfId="0" applyFont="1" applyFill="1"/>
    <xf numFmtId="0" fontId="28" fillId="12" borderId="0" xfId="0" applyFont="1" applyFill="1"/>
    <xf numFmtId="0" fontId="77" fillId="12" borderId="0" xfId="0" applyFont="1" applyFill="1"/>
    <xf numFmtId="0" fontId="80" fillId="7" borderId="0" xfId="0" applyFont="1" applyFill="1"/>
    <xf numFmtId="0" fontId="63" fillId="12" borderId="0" xfId="0" applyFont="1" applyFill="1"/>
    <xf numFmtId="0" fontId="81" fillId="0" borderId="0" xfId="0" applyFont="1"/>
    <xf numFmtId="3" fontId="39" fillId="5" borderId="6" xfId="0" applyNumberFormat="1" applyFont="1" applyFill="1" applyBorder="1"/>
    <xf numFmtId="1" fontId="28" fillId="5" borderId="6" xfId="2" applyNumberFormat="1" applyFont="1" applyFill="1" applyBorder="1"/>
    <xf numFmtId="1" fontId="28" fillId="5" borderId="6" xfId="0" applyNumberFormat="1" applyFont="1" applyFill="1" applyBorder="1"/>
    <xf numFmtId="0" fontId="28" fillId="11" borderId="6" xfId="0" applyFont="1" applyFill="1" applyBorder="1"/>
    <xf numFmtId="1" fontId="28" fillId="5" borderId="6" xfId="2" applyNumberFormat="1" applyFont="1" applyFill="1" applyBorder="1" applyAlignment="1">
      <alignment horizontal="right"/>
    </xf>
    <xf numFmtId="1" fontId="28" fillId="5" borderId="6" xfId="0" applyNumberFormat="1" applyFont="1" applyFill="1" applyBorder="1" applyAlignment="1">
      <alignment horizontal="right"/>
    </xf>
    <xf numFmtId="0" fontId="28" fillId="5" borderId="6" xfId="0" applyFont="1" applyFill="1" applyBorder="1" applyAlignment="1">
      <alignment horizontal="right"/>
    </xf>
    <xf numFmtId="1" fontId="28" fillId="5" borderId="21" xfId="2" applyNumberFormat="1" applyFont="1" applyFill="1" applyBorder="1" applyAlignment="1">
      <alignment horizontal="right"/>
    </xf>
    <xf numFmtId="1" fontId="28" fillId="5" borderId="21" xfId="0" applyNumberFormat="1" applyFont="1" applyFill="1" applyBorder="1" applyAlignment="1">
      <alignment horizontal="right"/>
    </xf>
    <xf numFmtId="0" fontId="28" fillId="5" borderId="21" xfId="0" applyFont="1" applyFill="1" applyBorder="1" applyAlignment="1">
      <alignment horizontal="right"/>
    </xf>
    <xf numFmtId="0" fontId="28" fillId="11" borderId="21" xfId="0" applyFont="1" applyFill="1" applyBorder="1"/>
    <xf numFmtId="3" fontId="39" fillId="5" borderId="14" xfId="0" applyNumberFormat="1" applyFont="1" applyFill="1" applyBorder="1"/>
    <xf numFmtId="1" fontId="28" fillId="5" borderId="14" xfId="2" applyNumberFormat="1" applyFont="1" applyFill="1" applyBorder="1"/>
    <xf numFmtId="1" fontId="28" fillId="5" borderId="14" xfId="0" applyNumberFormat="1" applyFont="1" applyFill="1" applyBorder="1"/>
    <xf numFmtId="0" fontId="28" fillId="5" borderId="14" xfId="0" applyFont="1" applyFill="1" applyBorder="1"/>
    <xf numFmtId="0" fontId="28" fillId="11" borderId="14" xfId="0" applyFont="1" applyFill="1" applyBorder="1"/>
    <xf numFmtId="3" fontId="39" fillId="5" borderId="0" xfId="0" applyNumberFormat="1" applyFont="1" applyFill="1" applyBorder="1"/>
    <xf numFmtId="1" fontId="28" fillId="5" borderId="0" xfId="2" applyNumberFormat="1" applyFont="1" applyFill="1" applyBorder="1"/>
    <xf numFmtId="1" fontId="28" fillId="5" borderId="0" xfId="0" applyNumberFormat="1" applyFont="1" applyFill="1" applyBorder="1"/>
    <xf numFmtId="0" fontId="28" fillId="11" borderId="0" xfId="0" applyFont="1" applyFill="1" applyBorder="1"/>
    <xf numFmtId="3" fontId="70" fillId="5" borderId="6" xfId="0" applyNumberFormat="1" applyFont="1" applyFill="1" applyBorder="1"/>
    <xf numFmtId="167" fontId="29" fillId="5" borderId="6" xfId="2" applyNumberFormat="1" applyFont="1" applyFill="1" applyBorder="1" applyAlignment="1">
      <alignment horizontal="center"/>
    </xf>
    <xf numFmtId="0" fontId="29" fillId="11" borderId="6" xfId="0" applyFont="1" applyFill="1" applyBorder="1" applyAlignment="1">
      <alignment horizontal="center"/>
    </xf>
    <xf numFmtId="3" fontId="28" fillId="5" borderId="6" xfId="0" applyNumberFormat="1" applyFont="1" applyFill="1" applyBorder="1"/>
    <xf numFmtId="3" fontId="39" fillId="5" borderId="11" xfId="0" applyNumberFormat="1" applyFont="1" applyFill="1" applyBorder="1"/>
    <xf numFmtId="1" fontId="28" fillId="5" borderId="11" xfId="2" applyNumberFormat="1" applyFont="1" applyFill="1" applyBorder="1"/>
    <xf numFmtId="1" fontId="28" fillId="5" borderId="11" xfId="0" applyNumberFormat="1" applyFont="1" applyFill="1" applyBorder="1"/>
    <xf numFmtId="0" fontId="28" fillId="11" borderId="11" xfId="0" applyFont="1" applyFill="1" applyBorder="1"/>
    <xf numFmtId="1" fontId="28" fillId="5" borderId="21" xfId="2" applyNumberFormat="1" applyFont="1" applyFill="1" applyBorder="1"/>
    <xf numFmtId="3" fontId="39" fillId="5" borderId="16" xfId="0" applyNumberFormat="1" applyFont="1" applyFill="1" applyBorder="1"/>
    <xf numFmtId="1" fontId="28" fillId="5" borderId="16" xfId="2" applyNumberFormat="1" applyFont="1" applyFill="1" applyBorder="1"/>
    <xf numFmtId="3" fontId="70" fillId="5" borderId="14" xfId="0" applyNumberFormat="1" applyFont="1" applyFill="1" applyBorder="1"/>
    <xf numFmtId="1" fontId="29" fillId="5" borderId="14" xfId="2" applyNumberFormat="1" applyFont="1" applyFill="1" applyBorder="1" applyAlignment="1">
      <alignment horizontal="center"/>
    </xf>
    <xf numFmtId="3" fontId="39" fillId="5" borderId="17" xfId="0" applyNumberFormat="1" applyFont="1" applyFill="1" applyBorder="1"/>
    <xf numFmtId="1" fontId="28" fillId="5" borderId="17" xfId="2" applyNumberFormat="1" applyFont="1" applyFill="1" applyBorder="1"/>
    <xf numFmtId="1" fontId="28" fillId="7" borderId="6" xfId="2" applyNumberFormat="1" applyFont="1" applyFill="1" applyBorder="1" applyAlignment="1">
      <alignment horizontal="right"/>
    </xf>
    <xf numFmtId="3" fontId="28" fillId="5" borderId="21" xfId="0" applyNumberFormat="1" applyFont="1" applyFill="1" applyBorder="1"/>
    <xf numFmtId="1" fontId="28" fillId="7" borderId="21" xfId="2" applyNumberFormat="1" applyFont="1" applyFill="1" applyBorder="1" applyAlignment="1">
      <alignment horizontal="right"/>
    </xf>
    <xf numFmtId="0" fontId="34" fillId="8" borderId="0" xfId="0" applyFont="1" applyFill="1" applyAlignment="1">
      <alignment horizontal="right"/>
    </xf>
    <xf numFmtId="0" fontId="0" fillId="8" borderId="0" xfId="0" applyFont="1" applyFill="1"/>
    <xf numFmtId="0" fontId="64" fillId="12" borderId="0" xfId="0" applyFont="1" applyFill="1" applyBorder="1"/>
    <xf numFmtId="0" fontId="28" fillId="14" borderId="6" xfId="0" applyFont="1" applyFill="1" applyBorder="1"/>
    <xf numFmtId="3" fontId="39" fillId="7" borderId="21" xfId="0" applyNumberFormat="1" applyFont="1" applyFill="1" applyBorder="1"/>
    <xf numFmtId="1" fontId="28" fillId="7" borderId="21" xfId="2" applyNumberFormat="1" applyFont="1" applyFill="1" applyBorder="1"/>
    <xf numFmtId="1" fontId="28" fillId="7" borderId="21" xfId="0" applyNumberFormat="1" applyFont="1" applyFill="1" applyBorder="1"/>
    <xf numFmtId="172" fontId="28" fillId="7" borderId="14" xfId="5" applyNumberFormat="1" applyFont="1" applyFill="1" applyBorder="1"/>
    <xf numFmtId="0" fontId="64" fillId="7" borderId="0" xfId="0" applyFont="1" applyFill="1" applyBorder="1"/>
    <xf numFmtId="3" fontId="28" fillId="7" borderId="11" xfId="0" applyNumberFormat="1" applyFont="1" applyFill="1" applyBorder="1"/>
    <xf numFmtId="9" fontId="28" fillId="7" borderId="0" xfId="2" applyFont="1" applyFill="1" applyBorder="1"/>
    <xf numFmtId="1" fontId="64" fillId="12" borderId="0" xfId="0" applyNumberFormat="1" applyFont="1" applyFill="1"/>
    <xf numFmtId="0" fontId="0" fillId="14" borderId="0" xfId="0" applyFont="1" applyFill="1"/>
    <xf numFmtId="0" fontId="64" fillId="14" borderId="0" xfId="0" applyFont="1" applyFill="1"/>
    <xf numFmtId="0" fontId="77" fillId="14" borderId="0" xfId="0" applyFont="1" applyFill="1"/>
    <xf numFmtId="0" fontId="81" fillId="7" borderId="0" xfId="0" applyFont="1" applyFill="1"/>
    <xf numFmtId="0" fontId="28" fillId="0" borderId="21" xfId="0" applyFont="1" applyBorder="1"/>
    <xf numFmtId="0" fontId="28" fillId="14" borderId="21" xfId="0" applyFont="1" applyFill="1" applyBorder="1"/>
    <xf numFmtId="167" fontId="29" fillId="7" borderId="6" xfId="2" applyNumberFormat="1" applyFont="1" applyFill="1" applyBorder="1" applyAlignment="1">
      <alignment horizontal="center" vertical="center"/>
    </xf>
    <xf numFmtId="0" fontId="29" fillId="7" borderId="6" xfId="0" applyFont="1" applyFill="1" applyBorder="1" applyAlignment="1">
      <alignment horizontal="center" vertical="center"/>
    </xf>
    <xf numFmtId="1" fontId="28" fillId="5" borderId="21" xfId="0" applyNumberFormat="1" applyFont="1" applyFill="1" applyBorder="1"/>
    <xf numFmtId="9" fontId="28" fillId="5" borderId="6" xfId="2" applyFont="1" applyFill="1" applyBorder="1"/>
    <xf numFmtId="3" fontId="28" fillId="5" borderId="11" xfId="0" applyNumberFormat="1" applyFont="1" applyFill="1" applyBorder="1"/>
    <xf numFmtId="1" fontId="28" fillId="5" borderId="11" xfId="0" applyNumberFormat="1" applyFont="1" applyFill="1" applyBorder="1" applyAlignment="1">
      <alignment horizontal="right"/>
    </xf>
    <xf numFmtId="3" fontId="28" fillId="5" borderId="0" xfId="0" applyNumberFormat="1" applyFont="1" applyFill="1" applyBorder="1"/>
    <xf numFmtId="3" fontId="29" fillId="5" borderId="6" xfId="0" applyNumberFormat="1" applyFont="1" applyFill="1" applyBorder="1"/>
    <xf numFmtId="1" fontId="28" fillId="5" borderId="14" xfId="0" applyNumberFormat="1" applyFont="1" applyFill="1" applyBorder="1" applyAlignment="1">
      <alignment horizontal="right"/>
    </xf>
    <xf numFmtId="0" fontId="77" fillId="5" borderId="0" xfId="0" applyFont="1" applyFill="1"/>
    <xf numFmtId="0" fontId="64" fillId="5" borderId="0" xfId="0" applyFont="1" applyFill="1"/>
    <xf numFmtId="1" fontId="16" fillId="0" borderId="0" xfId="0" applyNumberFormat="1" applyFont="1"/>
    <xf numFmtId="0" fontId="74" fillId="7" borderId="0" xfId="0" applyFont="1" applyFill="1" applyAlignment="1">
      <alignment horizontal="center"/>
    </xf>
    <xf numFmtId="0" fontId="34" fillId="8" borderId="0" xfId="0" applyFont="1" applyFill="1" applyBorder="1"/>
    <xf numFmtId="0" fontId="75" fillId="8" borderId="0" xfId="0" applyFont="1" applyFill="1" applyBorder="1" applyAlignment="1">
      <alignment horizontal="center"/>
    </xf>
    <xf numFmtId="0" fontId="75" fillId="8" borderId="0" xfId="0" applyFont="1" applyFill="1" applyAlignment="1">
      <alignment horizontal="center"/>
    </xf>
    <xf numFmtId="0" fontId="34" fillId="8" borderId="0" xfId="0" applyFont="1" applyFill="1" applyBorder="1" applyAlignment="1"/>
    <xf numFmtId="0" fontId="28" fillId="7" borderId="0" xfId="0" applyFont="1" applyFill="1" applyBorder="1" applyAlignment="1">
      <alignment horizontal="center"/>
    </xf>
    <xf numFmtId="0" fontId="28" fillId="7" borderId="0" xfId="0" applyFont="1" applyFill="1" applyAlignment="1">
      <alignment horizontal="center"/>
    </xf>
    <xf numFmtId="167" fontId="28" fillId="7" borderId="0" xfId="0" applyNumberFormat="1" applyFont="1" applyFill="1" applyAlignment="1">
      <alignment horizontal="center"/>
    </xf>
    <xf numFmtId="3" fontId="28" fillId="7" borderId="0" xfId="0" applyNumberFormat="1" applyFont="1" applyFill="1" applyAlignment="1">
      <alignment horizontal="center"/>
    </xf>
    <xf numFmtId="173" fontId="28" fillId="7" borderId="6" xfId="0" applyNumberFormat="1" applyFont="1" applyFill="1" applyBorder="1" applyAlignment="1">
      <alignment horizontal="center"/>
    </xf>
    <xf numFmtId="0" fontId="28" fillId="7" borderId="19" xfId="0" applyFont="1" applyFill="1" applyBorder="1"/>
    <xf numFmtId="0" fontId="28" fillId="7" borderId="19" xfId="0" applyFont="1" applyFill="1" applyBorder="1" applyAlignment="1">
      <alignment horizontal="center"/>
    </xf>
    <xf numFmtId="0" fontId="29" fillId="7" borderId="9" xfId="0" applyFont="1" applyFill="1" applyBorder="1" applyAlignment="1">
      <alignment horizontal="right"/>
    </xf>
    <xf numFmtId="0" fontId="28" fillId="7" borderId="18" xfId="0" applyFont="1" applyFill="1" applyBorder="1" applyAlignment="1">
      <alignment horizontal="center"/>
    </xf>
    <xf numFmtId="0" fontId="29" fillId="7" borderId="14" xfId="0" applyFont="1" applyFill="1" applyBorder="1" applyAlignment="1">
      <alignment horizontal="center"/>
    </xf>
    <xf numFmtId="0" fontId="28" fillId="7" borderId="6" xfId="0" applyNumberFormat="1" applyFont="1" applyFill="1" applyBorder="1" applyAlignment="1">
      <alignment horizontal="center"/>
    </xf>
    <xf numFmtId="10" fontId="28" fillId="7" borderId="0" xfId="0" applyNumberFormat="1" applyFont="1" applyFill="1" applyBorder="1" applyAlignment="1">
      <alignment horizontal="center"/>
    </xf>
    <xf numFmtId="3" fontId="28" fillId="7" borderId="0" xfId="0" applyNumberFormat="1" applyFont="1" applyFill="1" applyBorder="1" applyAlignment="1">
      <alignment horizontal="center"/>
    </xf>
    <xf numFmtId="0" fontId="29" fillId="7" borderId="6" xfId="0" applyNumberFormat="1" applyFont="1" applyFill="1" applyBorder="1" applyAlignment="1">
      <alignment horizontal="center"/>
    </xf>
    <xf numFmtId="10" fontId="28" fillId="7" borderId="6" xfId="0" applyNumberFormat="1" applyFont="1" applyFill="1" applyBorder="1" applyAlignment="1">
      <alignment horizontal="center"/>
    </xf>
    <xf numFmtId="0" fontId="29" fillId="7" borderId="20" xfId="0" applyFont="1" applyFill="1" applyBorder="1"/>
    <xf numFmtId="0" fontId="28" fillId="7" borderId="20" xfId="0" applyFont="1" applyFill="1" applyBorder="1" applyAlignment="1">
      <alignment horizontal="center"/>
    </xf>
    <xf numFmtId="0" fontId="28" fillId="7" borderId="10" xfId="0" applyFont="1" applyFill="1" applyBorder="1"/>
    <xf numFmtId="2" fontId="28" fillId="7" borderId="6" xfId="0" applyNumberFormat="1" applyFont="1" applyFill="1" applyBorder="1" applyAlignment="1">
      <alignment horizontal="center"/>
    </xf>
    <xf numFmtId="0" fontId="0" fillId="7" borderId="0" xfId="0" applyFill="1"/>
    <xf numFmtId="0" fontId="29" fillId="7" borderId="0" xfId="0" applyFont="1" applyFill="1"/>
    <xf numFmtId="0" fontId="29" fillId="7" borderId="0" xfId="0" applyFont="1" applyFill="1" applyAlignment="1">
      <alignment horizontal="center"/>
    </xf>
    <xf numFmtId="0" fontId="28" fillId="7" borderId="0" xfId="0" applyFont="1" applyFill="1" applyAlignment="1">
      <alignment horizontal="left"/>
    </xf>
    <xf numFmtId="0" fontId="34" fillId="8" borderId="0" xfId="0" applyFont="1" applyFill="1" applyBorder="1" applyAlignment="1">
      <alignment horizontal="center"/>
    </xf>
    <xf numFmtId="174" fontId="28" fillId="7" borderId="0" xfId="0" applyNumberFormat="1" applyFont="1" applyFill="1" applyAlignment="1">
      <alignment horizontal="center"/>
    </xf>
    <xf numFmtId="0" fontId="28" fillId="7" borderId="0" xfId="0" applyFont="1" applyFill="1" applyAlignment="1">
      <alignment horizontal="left" indent="2"/>
    </xf>
    <xf numFmtId="49" fontId="28" fillId="7" borderId="0" xfId="0" applyNumberFormat="1" applyFont="1" applyFill="1" applyAlignment="1">
      <alignment horizontal="center" vertical="center"/>
    </xf>
    <xf numFmtId="0" fontId="63" fillId="7" borderId="0" xfId="0" applyFont="1" applyFill="1" applyAlignment="1">
      <alignment horizontal="center"/>
    </xf>
    <xf numFmtId="0" fontId="28" fillId="7" borderId="0" xfId="0" applyFont="1" applyFill="1" applyAlignment="1"/>
    <xf numFmtId="0" fontId="28" fillId="5" borderId="0" xfId="0" applyFont="1" applyFill="1" applyAlignment="1">
      <alignment horizontal="left"/>
    </xf>
    <xf numFmtId="0" fontId="29" fillId="5" borderId="0" xfId="0" applyFont="1" applyFill="1"/>
    <xf numFmtId="9" fontId="28" fillId="5" borderId="6" xfId="0" applyNumberFormat="1" applyFont="1" applyFill="1" applyBorder="1" applyAlignment="1">
      <alignment horizontal="center"/>
    </xf>
    <xf numFmtId="0" fontId="28" fillId="5" borderId="0" xfId="0" applyFont="1" applyFill="1" applyBorder="1" applyAlignment="1">
      <alignment horizontal="center"/>
    </xf>
    <xf numFmtId="167" fontId="28" fillId="5" borderId="6" xfId="0" applyNumberFormat="1" applyFont="1" applyFill="1" applyBorder="1" applyAlignment="1">
      <alignment horizontal="center"/>
    </xf>
    <xf numFmtId="173" fontId="28" fillId="5" borderId="6" xfId="0" applyNumberFormat="1" applyFont="1" applyFill="1" applyBorder="1" applyAlignment="1">
      <alignment horizontal="center"/>
    </xf>
    <xf numFmtId="8" fontId="12" fillId="0" borderId="0" xfId="0" applyNumberFormat="1" applyFont="1"/>
    <xf numFmtId="0" fontId="29" fillId="5" borderId="20" xfId="0" applyFont="1" applyFill="1" applyBorder="1"/>
    <xf numFmtId="0" fontId="28" fillId="5" borderId="20" xfId="0" applyFont="1" applyFill="1" applyBorder="1" applyAlignment="1">
      <alignment horizontal="center"/>
    </xf>
    <xf numFmtId="0" fontId="29" fillId="5" borderId="10" xfId="0" applyFont="1" applyFill="1" applyBorder="1" applyAlignment="1">
      <alignment vertical="center"/>
    </xf>
    <xf numFmtId="0" fontId="29" fillId="5" borderId="6" xfId="0" applyFont="1" applyFill="1" applyBorder="1" applyAlignment="1">
      <alignment horizontal="center" vertical="center"/>
    </xf>
    <xf numFmtId="0" fontId="29" fillId="5" borderId="10" xfId="0" applyFont="1" applyFill="1" applyBorder="1" applyAlignment="1">
      <alignment horizontal="center" wrapText="1"/>
    </xf>
    <xf numFmtId="0" fontId="29" fillId="5" borderId="9" xfId="0" applyFont="1" applyFill="1" applyBorder="1" applyAlignment="1">
      <alignment horizontal="center" vertical="center" wrapText="1"/>
    </xf>
    <xf numFmtId="0" fontId="29" fillId="5" borderId="6" xfId="0" applyFont="1" applyFill="1" applyBorder="1" applyAlignment="1">
      <alignment horizontal="center" vertical="center" wrapText="1"/>
    </xf>
    <xf numFmtId="2" fontId="28" fillId="5" borderId="9" xfId="0" applyNumberFormat="1" applyFont="1" applyFill="1" applyBorder="1" applyAlignment="1">
      <alignment horizontal="center"/>
    </xf>
    <xf numFmtId="167" fontId="28" fillId="5" borderId="14" xfId="0" applyNumberFormat="1" applyFont="1" applyFill="1" applyBorder="1" applyAlignment="1">
      <alignment horizontal="center"/>
    </xf>
    <xf numFmtId="2" fontId="29" fillId="5" borderId="9" xfId="0" applyNumberFormat="1" applyFont="1" applyFill="1" applyBorder="1" applyAlignment="1">
      <alignment horizontal="center"/>
    </xf>
    <xf numFmtId="9" fontId="28" fillId="5" borderId="6" xfId="2" applyFont="1" applyFill="1" applyBorder="1" applyAlignment="1">
      <alignment horizontal="center"/>
    </xf>
    <xf numFmtId="0" fontId="0" fillId="5" borderId="0" xfId="0" applyFill="1" applyAlignment="1">
      <alignment horizontal="center"/>
    </xf>
    <xf numFmtId="0" fontId="0" fillId="5" borderId="0" xfId="0" applyFill="1" applyAlignment="1">
      <alignment wrapText="1"/>
    </xf>
    <xf numFmtId="0" fontId="28" fillId="5" borderId="0" xfId="0" applyFont="1" applyFill="1" applyAlignment="1">
      <alignment horizontal="center" vertical="center" wrapText="1"/>
    </xf>
    <xf numFmtId="174" fontId="28" fillId="5" borderId="0" xfId="0" applyNumberFormat="1" applyFont="1" applyFill="1" applyAlignment="1">
      <alignment horizontal="center"/>
    </xf>
    <xf numFmtId="0" fontId="28" fillId="5" borderId="0" xfId="0" applyFont="1" applyFill="1" applyAlignment="1">
      <alignment horizontal="left" vertical="center" indent="2"/>
    </xf>
    <xf numFmtId="0" fontId="28" fillId="5" borderId="0" xfId="0" applyNumberFormat="1" applyFont="1" applyFill="1" applyAlignment="1">
      <alignment horizontal="center" vertical="center"/>
    </xf>
    <xf numFmtId="0" fontId="28" fillId="5" borderId="0" xfId="0" applyFont="1" applyFill="1" applyAlignment="1">
      <alignment horizontal="left" vertical="top" indent="2"/>
    </xf>
    <xf numFmtId="0" fontId="28" fillId="5" borderId="0" xfId="0" applyFont="1" applyFill="1" applyAlignment="1">
      <alignment horizontal="center" vertical="top"/>
    </xf>
    <xf numFmtId="0" fontId="28" fillId="5" borderId="0" xfId="0" applyFont="1" applyFill="1" applyAlignment="1">
      <alignment vertical="top"/>
    </xf>
    <xf numFmtId="0" fontId="83" fillId="5" borderId="0" xfId="0" applyFont="1" applyFill="1" applyBorder="1" applyAlignment="1">
      <alignment horizontal="left" vertical="top"/>
    </xf>
    <xf numFmtId="0" fontId="24" fillId="5" borderId="0" xfId="0" applyFont="1" applyFill="1" applyAlignment="1">
      <alignment wrapText="1"/>
    </xf>
    <xf numFmtId="0" fontId="24" fillId="5" borderId="0" xfId="0" applyFont="1" applyFill="1" applyAlignment="1">
      <alignment horizontal="left"/>
    </xf>
    <xf numFmtId="0" fontId="28" fillId="7" borderId="0" xfId="0" applyFont="1" applyFill="1" applyAlignment="1">
      <alignment horizontal="left"/>
    </xf>
    <xf numFmtId="164" fontId="32" fillId="5" borderId="6" xfId="0" applyNumberFormat="1" applyFont="1" applyFill="1" applyBorder="1" applyAlignment="1">
      <alignment horizontal="left" vertical="top" wrapText="1"/>
    </xf>
    <xf numFmtId="164" fontId="15" fillId="5" borderId="0" xfId="0" applyNumberFormat="1" applyFont="1" applyFill="1" applyBorder="1" applyAlignment="1">
      <alignment horizontal="left" vertical="top" wrapText="1"/>
    </xf>
    <xf numFmtId="0" fontId="28" fillId="7" borderId="0" xfId="0" applyFont="1" applyFill="1" applyBorder="1" applyAlignment="1">
      <alignment horizontal="left" vertical="top" wrapText="1"/>
    </xf>
    <xf numFmtId="0" fontId="47" fillId="5" borderId="0" xfId="0" applyFont="1" applyFill="1" applyBorder="1" applyAlignment="1">
      <alignment horizontal="left" vertical="top" wrapText="1"/>
    </xf>
    <xf numFmtId="0" fontId="44" fillId="5" borderId="0" xfId="1" applyFont="1" applyFill="1" applyAlignment="1">
      <alignment horizontal="left" vertical="top" wrapText="1"/>
    </xf>
    <xf numFmtId="164" fontId="30" fillId="5" borderId="0" xfId="0" applyNumberFormat="1" applyFont="1" applyFill="1" applyBorder="1" applyAlignment="1">
      <alignment horizontal="left" vertical="top" wrapText="1"/>
    </xf>
    <xf numFmtId="0" fontId="0" fillId="0" borderId="0" xfId="0" applyAlignment="1">
      <alignment vertical="top" wrapText="1"/>
    </xf>
    <xf numFmtId="0" fontId="32" fillId="5" borderId="14" xfId="0" applyFont="1" applyFill="1" applyBorder="1" applyAlignment="1">
      <alignment horizontal="left" vertical="top" wrapText="1"/>
    </xf>
    <xf numFmtId="0" fontId="84" fillId="15" borderId="0" xfId="3" applyFont="1" applyFill="1" applyBorder="1" applyAlignment="1" applyProtection="1">
      <alignment vertical="center" wrapText="1"/>
    </xf>
    <xf numFmtId="0" fontId="85" fillId="15" borderId="0" xfId="0" applyFont="1" applyFill="1" applyBorder="1" applyAlignment="1">
      <alignment horizontal="left" vertical="center" wrapText="1"/>
    </xf>
    <xf numFmtId="0" fontId="85" fillId="5" borderId="6" xfId="0" applyFont="1" applyFill="1" applyBorder="1" applyAlignment="1">
      <alignment horizontal="left" vertical="center" wrapText="1"/>
    </xf>
    <xf numFmtId="0" fontId="12" fillId="0" borderId="6" xfId="0" applyFont="1" applyBorder="1"/>
    <xf numFmtId="0" fontId="34" fillId="2" borderId="0" xfId="0" applyFont="1" applyFill="1"/>
    <xf numFmtId="3" fontId="28" fillId="5" borderId="6" xfId="0" applyNumberFormat="1" applyFont="1" applyFill="1" applyBorder="1" applyAlignment="1">
      <alignment horizontal="right"/>
    </xf>
    <xf numFmtId="0" fontId="39" fillId="7" borderId="6" xfId="0" applyFont="1" applyFill="1" applyBorder="1"/>
    <xf numFmtId="167" fontId="15" fillId="5" borderId="0" xfId="0" applyNumberFormat="1" applyFont="1" applyFill="1" applyBorder="1" applyAlignment="1"/>
    <xf numFmtId="0" fontId="29" fillId="5" borderId="13" xfId="0" applyFont="1" applyFill="1" applyBorder="1"/>
    <xf numFmtId="173" fontId="39" fillId="0" borderId="6" xfId="0" applyNumberFormat="1" applyFont="1" applyFill="1" applyBorder="1" applyAlignment="1">
      <alignment horizontal="right" wrapText="1"/>
    </xf>
    <xf numFmtId="3" fontId="39" fillId="0" borderId="6" xfId="0" applyNumberFormat="1" applyFont="1" applyFill="1" applyBorder="1" applyAlignment="1">
      <alignment wrapText="1"/>
    </xf>
    <xf numFmtId="173" fontId="70" fillId="9" borderId="6" xfId="0" applyNumberFormat="1" applyFont="1" applyFill="1" applyBorder="1" applyAlignment="1">
      <alignment horizontal="right" wrapText="1"/>
    </xf>
    <xf numFmtId="3" fontId="70" fillId="9" borderId="6" xfId="0" applyNumberFormat="1" applyFont="1" applyFill="1" applyBorder="1" applyAlignment="1">
      <alignment wrapText="1"/>
    </xf>
    <xf numFmtId="173" fontId="39" fillId="0" borderId="6" xfId="0" applyNumberFormat="1" applyFont="1" applyFill="1" applyBorder="1" applyAlignment="1">
      <alignment horizontal="center"/>
    </xf>
    <xf numFmtId="3" fontId="39" fillId="0" borderId="0" xfId="0" applyNumberFormat="1" applyFont="1"/>
    <xf numFmtId="0" fontId="34" fillId="2" borderId="0" xfId="0" applyFont="1" applyFill="1" applyBorder="1" applyAlignment="1"/>
    <xf numFmtId="0" fontId="28" fillId="5" borderId="6" xfId="0" applyFont="1" applyFill="1" applyBorder="1" applyAlignment="1">
      <alignment horizontal="left" vertical="top" wrapText="1"/>
    </xf>
    <xf numFmtId="0" fontId="39" fillId="5" borderId="6" xfId="0" applyFont="1" applyFill="1" applyBorder="1" applyAlignment="1">
      <alignment horizontal="left" vertical="top" wrapText="1"/>
    </xf>
    <xf numFmtId="0" fontId="56" fillId="5" borderId="0" xfId="1" applyFont="1" applyFill="1" applyAlignment="1">
      <alignment vertical="top"/>
    </xf>
    <xf numFmtId="0" fontId="74" fillId="0" borderId="0" xfId="0" applyFont="1" applyFill="1"/>
    <xf numFmtId="173" fontId="39" fillId="5" borderId="4" xfId="4" applyNumberFormat="1" applyFont="1" applyFill="1" applyBorder="1" applyAlignment="1">
      <alignment horizontal="right" vertical="top" wrapText="1"/>
    </xf>
    <xf numFmtId="0" fontId="34" fillId="5" borderId="0" xfId="1" applyFont="1" applyFill="1" applyAlignment="1">
      <alignment horizontal="left" vertical="top" wrapText="1"/>
    </xf>
    <xf numFmtId="0" fontId="34" fillId="2" borderId="0" xfId="0" applyFont="1" applyFill="1" applyAlignment="1">
      <alignment wrapText="1"/>
    </xf>
    <xf numFmtId="0" fontId="34" fillId="2" borderId="0" xfId="0" applyFont="1" applyFill="1" applyBorder="1"/>
    <xf numFmtId="0" fontId="34" fillId="2" borderId="0" xfId="0" applyFont="1" applyFill="1" applyBorder="1" applyAlignment="1">
      <alignment wrapText="1"/>
    </xf>
    <xf numFmtId="0" fontId="12" fillId="5" borderId="9" xfId="0" applyFont="1" applyFill="1" applyBorder="1" applyAlignment="1"/>
    <xf numFmtId="0" fontId="12" fillId="5" borderId="17" xfId="0" applyFont="1" applyFill="1" applyBorder="1" applyAlignment="1"/>
    <xf numFmtId="0" fontId="12" fillId="5" borderId="18" xfId="0" applyFont="1" applyFill="1" applyBorder="1" applyAlignment="1"/>
    <xf numFmtId="0" fontId="28" fillId="5" borderId="9" xfId="0" applyFont="1" applyFill="1" applyBorder="1" applyAlignment="1"/>
    <xf numFmtId="0" fontId="29" fillId="0" borderId="6" xfId="0" applyFont="1" applyBorder="1"/>
    <xf numFmtId="0" fontId="12" fillId="0" borderId="6" xfId="0" applyFont="1" applyBorder="1" applyAlignment="1">
      <alignment horizontal="left" indent="2"/>
    </xf>
    <xf numFmtId="0" fontId="12" fillId="0" borderId="6" xfId="0" applyFont="1" applyBorder="1" applyAlignment="1">
      <alignment horizontal="left" indent="4"/>
    </xf>
    <xf numFmtId="0" fontId="29" fillId="5" borderId="0" xfId="0" applyFont="1" applyFill="1" applyBorder="1"/>
    <xf numFmtId="2" fontId="28" fillId="5" borderId="0" xfId="0" applyNumberFormat="1" applyFont="1" applyFill="1" applyBorder="1"/>
    <xf numFmtId="6" fontId="12" fillId="5" borderId="0" xfId="0" applyNumberFormat="1" applyFont="1" applyFill="1" applyAlignment="1">
      <alignment horizontal="left"/>
    </xf>
    <xf numFmtId="0" fontId="73" fillId="5" borderId="0" xfId="0" applyFont="1" applyFill="1" applyBorder="1" applyAlignment="1">
      <alignment vertical="top" wrapText="1"/>
    </xf>
    <xf numFmtId="0" fontId="28" fillId="5" borderId="0" xfId="0" applyFont="1" applyFill="1" applyBorder="1" applyAlignment="1">
      <alignment horizontal="center" vertical="top"/>
    </xf>
    <xf numFmtId="0" fontId="28" fillId="5" borderId="0" xfId="0" applyFont="1" applyFill="1" applyBorder="1" applyAlignment="1">
      <alignment vertical="top" wrapText="1"/>
    </xf>
    <xf numFmtId="0" fontId="63" fillId="5" borderId="0" xfId="0" applyFont="1" applyFill="1"/>
    <xf numFmtId="49" fontId="28" fillId="5" borderId="0" xfId="0" applyNumberFormat="1" applyFont="1" applyFill="1" applyBorder="1" applyAlignment="1">
      <alignment horizontal="center" vertical="top"/>
    </xf>
    <xf numFmtId="49" fontId="28" fillId="5" borderId="0" xfId="0" applyNumberFormat="1" applyFont="1" applyFill="1" applyBorder="1" applyAlignment="1">
      <alignment vertical="top" wrapText="1"/>
    </xf>
    <xf numFmtId="166" fontId="10" fillId="2" borderId="0" xfId="0" applyNumberFormat="1" applyFont="1" applyFill="1" applyBorder="1" applyAlignment="1">
      <alignment horizontal="left"/>
    </xf>
    <xf numFmtId="0" fontId="10" fillId="2" borderId="0" xfId="1" applyFont="1" applyFill="1">
      <alignment vertical="top" wrapText="1"/>
    </xf>
    <xf numFmtId="0" fontId="12" fillId="5" borderId="0" xfId="0" applyFont="1" applyFill="1" applyBorder="1" applyAlignment="1">
      <alignment horizontal="left" vertical="top"/>
    </xf>
    <xf numFmtId="0" fontId="12" fillId="5" borderId="0" xfId="0" applyFont="1" applyFill="1" applyBorder="1" applyAlignment="1">
      <alignment vertical="top"/>
    </xf>
    <xf numFmtId="164" fontId="32" fillId="5" borderId="0" xfId="0" applyNumberFormat="1" applyFont="1" applyFill="1" applyBorder="1" applyAlignment="1">
      <alignment horizontal="left" vertical="top"/>
    </xf>
    <xf numFmtId="164" fontId="15" fillId="5" borderId="0" xfId="0" applyNumberFormat="1" applyFont="1" applyFill="1" applyBorder="1" applyAlignment="1">
      <alignment horizontal="left" vertical="top"/>
    </xf>
    <xf numFmtId="164" fontId="15" fillId="5" borderId="0" xfId="0" applyNumberFormat="1" applyFont="1" applyFill="1" applyBorder="1" applyAlignment="1">
      <alignment horizontal="center" vertical="top"/>
    </xf>
    <xf numFmtId="0" fontId="70" fillId="5" borderId="0" xfId="0" applyNumberFormat="1" applyFont="1" applyFill="1" applyBorder="1" applyAlignment="1">
      <alignment horizontal="center" vertical="top" wrapText="1"/>
    </xf>
    <xf numFmtId="164" fontId="70" fillId="5" borderId="0" xfId="0" applyNumberFormat="1" applyFont="1" applyFill="1" applyBorder="1" applyAlignment="1">
      <alignment horizontal="center" vertical="top" wrapText="1"/>
    </xf>
    <xf numFmtId="165" fontId="39" fillId="5" borderId="0" xfId="0" applyNumberFormat="1" applyFont="1" applyFill="1" applyBorder="1" applyAlignment="1">
      <alignment horizontal="center" vertical="top" wrapText="1"/>
    </xf>
    <xf numFmtId="0" fontId="23" fillId="5" borderId="0" xfId="1" applyFont="1" applyFill="1" applyBorder="1">
      <alignment vertical="top" wrapText="1"/>
    </xf>
    <xf numFmtId="0" fontId="7" fillId="5" borderId="0" xfId="0" applyFont="1" applyFill="1" applyBorder="1" applyAlignment="1">
      <alignment vertical="top" wrapText="1"/>
    </xf>
    <xf numFmtId="0" fontId="12" fillId="0" borderId="6" xfId="0" applyFont="1" applyFill="1" applyBorder="1" applyAlignment="1">
      <alignment vertical="top" wrapText="1"/>
    </xf>
    <xf numFmtId="166" fontId="30" fillId="5" borderId="6" xfId="0" applyNumberFormat="1" applyFont="1" applyFill="1" applyBorder="1" applyAlignment="1">
      <alignment horizontal="center" vertical="top" wrapText="1"/>
    </xf>
    <xf numFmtId="168" fontId="30" fillId="5" borderId="6" xfId="0" applyNumberFormat="1" applyFont="1" applyFill="1" applyBorder="1" applyAlignment="1">
      <alignment horizontal="center" vertical="top" wrapText="1"/>
    </xf>
    <xf numFmtId="0" fontId="11" fillId="5" borderId="6" xfId="0" applyFont="1" applyFill="1" applyBorder="1" applyAlignment="1">
      <alignment horizontal="center" vertical="top" wrapText="1"/>
    </xf>
    <xf numFmtId="177" fontId="15" fillId="5" borderId="6" xfId="0" applyNumberFormat="1" applyFont="1" applyFill="1" applyBorder="1" applyAlignment="1">
      <alignment horizontal="center" vertical="top" wrapText="1"/>
    </xf>
    <xf numFmtId="177" fontId="12" fillId="5" borderId="6" xfId="0" applyNumberFormat="1" applyFont="1" applyFill="1" applyBorder="1" applyAlignment="1">
      <alignment horizontal="center" vertical="top" wrapText="1"/>
    </xf>
    <xf numFmtId="0" fontId="11" fillId="0" borderId="6" xfId="0" applyFont="1" applyFill="1" applyBorder="1" applyAlignment="1">
      <alignment vertical="top" wrapText="1"/>
    </xf>
    <xf numFmtId="0" fontId="87" fillId="5" borderId="0" xfId="3" applyFont="1" applyFill="1" applyAlignment="1" applyProtection="1">
      <alignment vertical="center"/>
    </xf>
    <xf numFmtId="0" fontId="87" fillId="5" borderId="0" xfId="3" applyFont="1" applyFill="1" applyAlignment="1" applyProtection="1">
      <alignment vertical="center" wrapText="1"/>
    </xf>
    <xf numFmtId="167" fontId="12" fillId="5" borderId="0" xfId="2" applyNumberFormat="1" applyFont="1" applyFill="1" applyBorder="1" applyAlignment="1">
      <alignment horizontal="right"/>
    </xf>
    <xf numFmtId="0" fontId="88" fillId="0" borderId="0" xfId="0" applyFont="1"/>
    <xf numFmtId="3" fontId="89" fillId="0" borderId="0" xfId="0" applyNumberFormat="1" applyFont="1"/>
    <xf numFmtId="3" fontId="12" fillId="5" borderId="0" xfId="0" applyNumberFormat="1" applyFont="1" applyFill="1" applyAlignment="1">
      <alignment horizontal="right"/>
    </xf>
    <xf numFmtId="167" fontId="28" fillId="0" borderId="6" xfId="0" applyNumberFormat="1" applyFont="1" applyBorder="1" applyAlignment="1">
      <alignment horizontal="right"/>
    </xf>
    <xf numFmtId="3" fontId="0" fillId="0" borderId="0" xfId="0" applyNumberFormat="1" applyFont="1"/>
    <xf numFmtId="3" fontId="16" fillId="0" borderId="0" xfId="0" applyNumberFormat="1" applyFont="1"/>
    <xf numFmtId="172" fontId="28" fillId="5" borderId="6" xfId="5" applyNumberFormat="1" applyFont="1" applyFill="1" applyBorder="1"/>
    <xf numFmtId="0" fontId="24" fillId="5" borderId="0" xfId="0" applyFont="1" applyFill="1" applyAlignment="1">
      <alignment wrapText="1"/>
    </xf>
    <xf numFmtId="0" fontId="24" fillId="5" borderId="0" xfId="0" applyFont="1" applyFill="1" applyAlignment="1"/>
    <xf numFmtId="0" fontId="63" fillId="5" borderId="0" xfId="0" applyFont="1" applyFill="1" applyAlignment="1"/>
    <xf numFmtId="0" fontId="9" fillId="5" borderId="0" xfId="0" applyFont="1" applyFill="1" applyAlignment="1"/>
    <xf numFmtId="0" fontId="0" fillId="0" borderId="0" xfId="0" applyAlignment="1"/>
    <xf numFmtId="0" fontId="24" fillId="5" borderId="0" xfId="0" applyFont="1" applyFill="1" applyAlignment="1">
      <alignment horizontal="left"/>
    </xf>
    <xf numFmtId="0" fontId="11" fillId="5" borderId="11"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63" fillId="5" borderId="0" xfId="0" applyFont="1" applyFill="1" applyAlignment="1">
      <alignment horizontal="left" wrapText="1"/>
    </xf>
    <xf numFmtId="0" fontId="68" fillId="5" borderId="0" xfId="0" applyFont="1" applyFill="1" applyAlignment="1">
      <alignment horizontal="left" wrapText="1"/>
    </xf>
    <xf numFmtId="0" fontId="0" fillId="0" borderId="0" xfId="0" applyAlignment="1">
      <alignment wrapText="1"/>
    </xf>
    <xf numFmtId="0" fontId="56" fillId="5" borderId="0" xfId="0" applyFont="1" applyFill="1" applyAlignment="1">
      <alignment horizontal="left"/>
    </xf>
    <xf numFmtId="0" fontId="42" fillId="5" borderId="0" xfId="0" applyFont="1" applyFill="1" applyAlignment="1">
      <alignment horizontal="left"/>
    </xf>
    <xf numFmtId="0" fontId="37" fillId="0" borderId="0" xfId="0" applyFont="1" applyAlignment="1"/>
    <xf numFmtId="0" fontId="63" fillId="5" borderId="0" xfId="0" applyFont="1" applyFill="1" applyAlignment="1">
      <alignment horizontal="left"/>
    </xf>
    <xf numFmtId="0" fontId="68" fillId="5" borderId="0" xfId="0" applyFont="1" applyFill="1" applyAlignment="1">
      <alignment horizontal="left"/>
    </xf>
    <xf numFmtId="0" fontId="11" fillId="5" borderId="11" xfId="0" applyFont="1" applyFill="1" applyBorder="1" applyAlignment="1">
      <alignment vertical="center"/>
    </xf>
    <xf numFmtId="0" fontId="11" fillId="5" borderId="16" xfId="0" applyFont="1" applyFill="1" applyBorder="1" applyAlignment="1">
      <alignment vertical="center"/>
    </xf>
    <xf numFmtId="0" fontId="11" fillId="5" borderId="14" xfId="0" applyFont="1" applyFill="1" applyBorder="1" applyAlignment="1">
      <alignment vertical="center"/>
    </xf>
    <xf numFmtId="0" fontId="9" fillId="5" borderId="0" xfId="0" applyFont="1" applyFill="1" applyBorder="1" applyAlignment="1"/>
    <xf numFmtId="0" fontId="74" fillId="7" borderId="0" xfId="0" applyFont="1" applyFill="1" applyAlignment="1"/>
    <xf numFmtId="0" fontId="29" fillId="7" borderId="9" xfId="0" applyFont="1" applyFill="1" applyBorder="1"/>
    <xf numFmtId="0" fontId="29" fillId="7" borderId="17" xfId="0" applyFont="1" applyFill="1" applyBorder="1"/>
    <xf numFmtId="0" fontId="29" fillId="7" borderId="18" xfId="0" applyFont="1" applyFill="1" applyBorder="1"/>
    <xf numFmtId="0" fontId="29" fillId="5" borderId="9" xfId="0" applyFont="1" applyFill="1" applyBorder="1"/>
    <xf numFmtId="0" fontId="29" fillId="5" borderId="17" xfId="0" applyFont="1" applyFill="1" applyBorder="1"/>
    <xf numFmtId="0" fontId="29" fillId="5" borderId="18" xfId="0" applyFont="1" applyFill="1" applyBorder="1"/>
    <xf numFmtId="0" fontId="82" fillId="7" borderId="0" xfId="1" applyFont="1" applyFill="1" applyBorder="1" applyAlignment="1">
      <alignment horizontal="left" vertical="top" wrapText="1"/>
    </xf>
    <xf numFmtId="0" fontId="29" fillId="7" borderId="6" xfId="0" applyFont="1" applyFill="1" applyBorder="1" applyAlignment="1">
      <alignment horizontal="center"/>
    </xf>
    <xf numFmtId="0" fontId="28" fillId="7" borderId="0" xfId="0" applyFont="1" applyFill="1" applyAlignment="1">
      <alignment horizontal="left"/>
    </xf>
    <xf numFmtId="0" fontId="28" fillId="5" borderId="0" xfId="0" applyFont="1" applyFill="1" applyAlignment="1">
      <alignment horizontal="left" vertical="center" wrapText="1"/>
    </xf>
    <xf numFmtId="0" fontId="29" fillId="7" borderId="24" xfId="0" applyFont="1" applyFill="1" applyBorder="1" applyAlignment="1">
      <alignment horizontal="left"/>
    </xf>
    <xf numFmtId="0" fontId="29" fillId="7" borderId="25" xfId="0" applyFont="1" applyFill="1" applyBorder="1" applyAlignment="1">
      <alignment horizontal="left"/>
    </xf>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7" borderId="22" xfId="0" applyFont="1" applyFill="1" applyBorder="1" applyAlignment="1">
      <alignment horizontal="left"/>
    </xf>
    <xf numFmtId="0" fontId="29" fillId="7" borderId="23" xfId="0" applyFont="1" applyFill="1" applyBorder="1" applyAlignment="1">
      <alignment horizontal="left"/>
    </xf>
    <xf numFmtId="0" fontId="29" fillId="5" borderId="0" xfId="0" applyFont="1" applyFill="1" applyBorder="1" applyAlignment="1">
      <alignment horizontal="left"/>
    </xf>
    <xf numFmtId="0" fontId="74" fillId="5" borderId="0" xfId="0" applyFont="1" applyFill="1" applyAlignment="1"/>
    <xf numFmtId="0" fontId="74" fillId="5" borderId="0" xfId="0" applyFont="1" applyFill="1" applyBorder="1" applyAlignment="1">
      <alignment horizontal="left"/>
    </xf>
    <xf numFmtId="0" fontId="0" fillId="2" borderId="0" xfId="0" applyFill="1" applyBorder="1" applyAlignment="1">
      <alignment horizontal="center"/>
    </xf>
    <xf numFmtId="0" fontId="34" fillId="2" borderId="0" xfId="0" applyFont="1" applyFill="1" applyBorder="1" applyAlignment="1">
      <alignment horizontal="left"/>
    </xf>
    <xf numFmtId="0" fontId="19" fillId="5" borderId="0" xfId="0" applyFont="1" applyFill="1" applyAlignment="1">
      <alignment horizontal="left" wrapText="1"/>
    </xf>
    <xf numFmtId="0" fontId="9" fillId="5" borderId="0" xfId="0" applyFont="1" applyFill="1" applyAlignment="1">
      <alignment horizontal="left"/>
    </xf>
    <xf numFmtId="0" fontId="44" fillId="5" borderId="0" xfId="0" applyFont="1" applyFill="1" applyAlignment="1"/>
    <xf numFmtId="0" fontId="24" fillId="5" borderId="0" xfId="0" applyFont="1" applyFill="1" applyAlignment="1">
      <alignment horizontal="left" vertical="top" wrapText="1"/>
    </xf>
    <xf numFmtId="0" fontId="19" fillId="5" borderId="0" xfId="0" applyFont="1" applyFill="1" applyAlignment="1">
      <alignment horizontal="left" vertical="top" wrapText="1"/>
    </xf>
    <xf numFmtId="0" fontId="63" fillId="5" borderId="0" xfId="0" applyFont="1" applyFill="1" applyAlignment="1">
      <alignment horizontal="left" vertical="top" wrapText="1"/>
    </xf>
    <xf numFmtId="0" fontId="68" fillId="5" borderId="0" xfId="0" applyFont="1" applyFill="1" applyAlignment="1">
      <alignment horizontal="left" vertical="top" wrapText="1"/>
    </xf>
    <xf numFmtId="0" fontId="0" fillId="5" borderId="0" xfId="0" applyFont="1" applyFill="1" applyBorder="1" applyAlignment="1">
      <alignment horizontal="left" vertical="top" wrapText="1"/>
    </xf>
    <xf numFmtId="0" fontId="34" fillId="2" borderId="0" xfId="0" applyFont="1" applyFill="1" applyBorder="1" applyAlignment="1">
      <alignment horizontal="left" vertical="top" wrapText="1"/>
    </xf>
    <xf numFmtId="164" fontId="15" fillId="5" borderId="0" xfId="0" applyNumberFormat="1" applyFont="1" applyFill="1" applyBorder="1" applyAlignment="1">
      <alignment horizontal="left" vertical="top" wrapText="1"/>
    </xf>
    <xf numFmtId="0" fontId="34" fillId="2" borderId="0" xfId="0" applyFont="1" applyFill="1" applyAlignment="1">
      <alignment horizontal="left" vertical="top"/>
    </xf>
    <xf numFmtId="0" fontId="46" fillId="2" borderId="0" xfId="0" applyFont="1" applyFill="1" applyAlignment="1">
      <alignment vertical="top"/>
    </xf>
    <xf numFmtId="164" fontId="34" fillId="2" borderId="0" xfId="0" applyNumberFormat="1" applyFont="1" applyFill="1" applyBorder="1" applyAlignment="1">
      <alignment horizontal="left" vertical="top" wrapText="1"/>
    </xf>
    <xf numFmtId="164" fontId="34" fillId="2" borderId="3" xfId="0" applyNumberFormat="1" applyFont="1" applyFill="1" applyBorder="1" applyAlignment="1">
      <alignment horizontal="left" vertical="top" wrapText="1"/>
    </xf>
    <xf numFmtId="0" fontId="34" fillId="2" borderId="0" xfId="0" applyFont="1" applyFill="1" applyBorder="1" applyAlignment="1">
      <alignment horizontal="left" vertical="top"/>
    </xf>
    <xf numFmtId="0" fontId="34" fillId="2" borderId="20" xfId="0" applyFont="1" applyFill="1" applyBorder="1" applyAlignment="1">
      <alignment vertical="top"/>
    </xf>
    <xf numFmtId="164" fontId="37" fillId="5" borderId="0" xfId="0" applyNumberFormat="1" applyFont="1" applyFill="1" applyBorder="1" applyAlignment="1">
      <alignment horizontal="left" vertical="top" wrapText="1"/>
    </xf>
    <xf numFmtId="164" fontId="46" fillId="2" borderId="0" xfId="0" applyNumberFormat="1" applyFont="1" applyFill="1" applyBorder="1" applyAlignment="1">
      <alignment horizontal="left" vertical="top" wrapText="1"/>
    </xf>
    <xf numFmtId="164" fontId="32" fillId="5" borderId="6" xfId="0" applyNumberFormat="1" applyFont="1" applyFill="1" applyBorder="1" applyAlignment="1">
      <alignment horizontal="left" vertical="top" wrapText="1"/>
    </xf>
    <xf numFmtId="0" fontId="28" fillId="7" borderId="0" xfId="0" applyFont="1" applyFill="1" applyBorder="1" applyAlignment="1">
      <alignment horizontal="left" vertical="top" wrapText="1"/>
    </xf>
    <xf numFmtId="0" fontId="29" fillId="5" borderId="0" xfId="0" applyFont="1" applyFill="1" applyBorder="1" applyAlignment="1">
      <alignment horizontal="left" vertical="top" wrapText="1"/>
    </xf>
    <xf numFmtId="0" fontId="27" fillId="7" borderId="0" xfId="0" applyFont="1" applyFill="1" applyBorder="1" applyAlignment="1"/>
    <xf numFmtId="0" fontId="0" fillId="5" borderId="0" xfId="0" applyFill="1" applyAlignment="1"/>
    <xf numFmtId="0" fontId="63" fillId="5" borderId="0" xfId="0" applyFont="1" applyFill="1" applyBorder="1" applyAlignment="1">
      <alignment vertical="top"/>
    </xf>
    <xf numFmtId="0" fontId="0" fillId="5" borderId="0" xfId="0" applyFill="1" applyAlignment="1">
      <alignment vertical="top"/>
    </xf>
    <xf numFmtId="0" fontId="73" fillId="7" borderId="0" xfId="0" applyFont="1" applyFill="1" applyBorder="1" applyAlignment="1">
      <alignment horizontal="left" vertical="top" wrapText="1"/>
    </xf>
    <xf numFmtId="49" fontId="63" fillId="5" borderId="0" xfId="0" applyNumberFormat="1" applyFont="1" applyFill="1" applyBorder="1" applyAlignment="1">
      <alignment vertical="top"/>
    </xf>
    <xf numFmtId="0" fontId="34" fillId="8" borderId="0" xfId="0" applyFont="1" applyFill="1" applyBorder="1" applyAlignment="1">
      <alignment vertical="top"/>
    </xf>
    <xf numFmtId="0" fontId="29" fillId="7" borderId="0" xfId="0" applyFont="1" applyFill="1" applyBorder="1" applyAlignment="1">
      <alignment vertical="top" wrapText="1"/>
    </xf>
    <xf numFmtId="0" fontId="47" fillId="5" borderId="0" xfId="0" applyFont="1" applyFill="1" applyBorder="1" applyAlignment="1">
      <alignment horizontal="left" vertical="top" wrapText="1"/>
    </xf>
    <xf numFmtId="0" fontId="18" fillId="5" borderId="9" xfId="1" applyFont="1" applyFill="1" applyBorder="1" applyAlignment="1">
      <alignment horizontal="left" vertical="top"/>
    </xf>
    <xf numFmtId="0" fontId="18" fillId="5" borderId="17" xfId="1" applyFont="1" applyFill="1" applyBorder="1" applyAlignment="1">
      <alignment horizontal="left" vertical="top"/>
    </xf>
    <xf numFmtId="0" fontId="18" fillId="5" borderId="18" xfId="1" applyFont="1" applyFill="1" applyBorder="1" applyAlignment="1">
      <alignment horizontal="left" vertical="top"/>
    </xf>
    <xf numFmtId="0" fontId="30" fillId="5" borderId="8" xfId="0" applyFont="1" applyFill="1" applyBorder="1" applyAlignment="1">
      <alignment horizontal="center" wrapText="1"/>
    </xf>
    <xf numFmtId="0" fontId="30" fillId="5" borderId="8" xfId="0" applyFont="1" applyFill="1" applyBorder="1" applyAlignment="1">
      <alignment horizontal="center"/>
    </xf>
    <xf numFmtId="0" fontId="44" fillId="5" borderId="0" xfId="1" applyFont="1" applyFill="1" applyAlignment="1">
      <alignment horizontal="left"/>
    </xf>
    <xf numFmtId="0" fontId="0" fillId="0" borderId="0" xfId="0" applyAlignment="1">
      <alignment horizontal="left"/>
    </xf>
    <xf numFmtId="164" fontId="30" fillId="5" borderId="0" xfId="0" applyNumberFormat="1" applyFont="1" applyFill="1" applyBorder="1" applyAlignment="1">
      <alignment horizontal="left" vertical="top" wrapText="1"/>
    </xf>
    <xf numFmtId="0" fontId="51" fillId="5" borderId="0" xfId="1" applyFont="1" applyFill="1" applyAlignment="1">
      <alignment horizontal="left" vertical="top" wrapText="1"/>
    </xf>
    <xf numFmtId="0" fontId="0" fillId="0" borderId="0" xfId="0" applyAlignment="1">
      <alignment vertical="top" wrapText="1"/>
    </xf>
    <xf numFmtId="0" fontId="32" fillId="6" borderId="0" xfId="0" applyFont="1" applyFill="1" applyBorder="1" applyAlignment="1">
      <alignment horizontal="left" vertical="top" wrapText="1"/>
    </xf>
    <xf numFmtId="0" fontId="15" fillId="5" borderId="0" xfId="1" applyFont="1" applyFill="1" applyBorder="1" applyAlignment="1">
      <alignment horizontal="left" vertical="top" wrapText="1"/>
    </xf>
    <xf numFmtId="0" fontId="12" fillId="5" borderId="0" xfId="0" applyFont="1" applyFill="1" applyBorder="1" applyAlignment="1">
      <alignment horizontal="left" vertical="top" wrapText="1"/>
    </xf>
    <xf numFmtId="0" fontId="15" fillId="5" borderId="9" xfId="1" applyFont="1" applyFill="1" applyBorder="1" applyAlignment="1">
      <alignment horizontal="center" vertical="top"/>
    </xf>
    <xf numFmtId="0" fontId="15" fillId="5" borderId="17" xfId="1" applyFont="1" applyFill="1" applyBorder="1" applyAlignment="1">
      <alignment horizontal="center" vertical="top"/>
    </xf>
    <xf numFmtId="0" fontId="15" fillId="5" borderId="18" xfId="1" applyFont="1" applyFill="1" applyBorder="1" applyAlignment="1">
      <alignment horizontal="center" vertical="top"/>
    </xf>
    <xf numFmtId="0" fontId="15" fillId="5" borderId="9" xfId="1" applyFont="1" applyFill="1" applyBorder="1" applyAlignment="1">
      <alignment horizontal="center" vertical="top" wrapText="1"/>
    </xf>
    <xf numFmtId="0" fontId="15" fillId="5" borderId="17" xfId="1" applyFont="1" applyFill="1" applyBorder="1" applyAlignment="1">
      <alignment horizontal="center" vertical="top" wrapText="1"/>
    </xf>
    <xf numFmtId="0" fontId="15" fillId="5" borderId="18" xfId="1" applyFont="1" applyFill="1" applyBorder="1" applyAlignment="1">
      <alignment horizontal="center" vertical="top" wrapText="1"/>
    </xf>
    <xf numFmtId="0" fontId="44" fillId="5" borderId="0" xfId="1" applyFont="1" applyFill="1" applyBorder="1" applyAlignment="1">
      <alignment horizontal="left"/>
    </xf>
    <xf numFmtId="0" fontId="51" fillId="5" borderId="0" xfId="1" applyFont="1" applyFill="1" applyBorder="1" applyAlignment="1">
      <alignment horizontal="left" vertical="top" wrapText="1"/>
    </xf>
    <xf numFmtId="0" fontId="30" fillId="5" borderId="9" xfId="0" applyFont="1" applyFill="1" applyBorder="1" applyAlignment="1">
      <alignment horizontal="center" vertical="top" wrapText="1"/>
    </xf>
    <xf numFmtId="0" fontId="30" fillId="5" borderId="18" xfId="0" applyFont="1" applyFill="1" applyBorder="1" applyAlignment="1">
      <alignment horizontal="center" vertical="top" wrapText="1"/>
    </xf>
    <xf numFmtId="0" fontId="15" fillId="5" borderId="0" xfId="1" applyFont="1" applyFill="1" applyBorder="1" applyAlignment="1">
      <alignment horizontal="left" wrapText="1"/>
    </xf>
    <xf numFmtId="167" fontId="12" fillId="5" borderId="0" xfId="0" applyNumberFormat="1" applyFont="1" applyFill="1"/>
    <xf numFmtId="167" fontId="12" fillId="0" borderId="0" xfId="0" applyNumberFormat="1" applyFont="1"/>
  </cellXfs>
  <cellStyles count="7">
    <cellStyle name="Comma" xfId="5" builtinId="3"/>
    <cellStyle name="Currency" xfId="4" builtinId="4"/>
    <cellStyle name="Hyperlink" xfId="3" builtinId="8"/>
    <cellStyle name="Hyperlink 2" xfId="6"/>
    <cellStyle name="Normal" xfId="0" builtinId="0"/>
    <cellStyle name="Normal 2" xfId="1"/>
    <cellStyle name="Percent" xfId="2" builtinId="5"/>
  </cellStyles>
  <dxfs count="0"/>
  <tableStyles count="0" defaultTableStyle="TableStyleMedium9"/>
  <colors>
    <mruColors>
      <color rgb="FF339966"/>
      <color rgb="FF00A44A"/>
      <color rgb="FF009E4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847850" cy="180975"/>
    <xdr:sp macro="" textlink="">
      <xdr:nvSpPr>
        <xdr:cNvPr id="2" name="Text Box 2"/>
        <xdr:cNvSpPr txBox="1">
          <a:spLocks noChangeArrowheads="1"/>
        </xdr:cNvSpPr>
      </xdr:nvSpPr>
      <xdr:spPr bwMode="auto">
        <a:xfrm>
          <a:off x="0" y="485775"/>
          <a:ext cx="1847850" cy="18097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0" i="0" u="none" strike="noStrike" baseline="0">
              <a:solidFill>
                <a:srgbClr val="000000"/>
              </a:solidFill>
              <a:latin typeface="Myriad Pro Light"/>
            </a:rPr>
            <a:t>Partnership for Economic Development</a:t>
          </a:r>
        </a:p>
      </xdr:txBody>
    </xdr:sp>
    <xdr:clientData/>
  </xdr:oneCellAnchor>
  <xdr:twoCellAnchor editAs="oneCell">
    <xdr:from>
      <xdr:col>6</xdr:col>
      <xdr:colOff>152400</xdr:colOff>
      <xdr:row>0</xdr:row>
      <xdr:rowOff>9525</xdr:rowOff>
    </xdr:from>
    <xdr:to>
      <xdr:col>8</xdr:col>
      <xdr:colOff>428625</xdr:colOff>
      <xdr:row>3</xdr:row>
      <xdr:rowOff>57150</xdr:rowOff>
    </xdr:to>
    <xdr:sp macro="" textlink="">
      <xdr:nvSpPr>
        <xdr:cNvPr id="3" name="Text Box 4"/>
        <xdr:cNvSpPr txBox="1">
          <a:spLocks noChangeArrowheads="1"/>
        </xdr:cNvSpPr>
      </xdr:nvSpPr>
      <xdr:spPr bwMode="auto">
        <a:xfrm>
          <a:off x="3962400" y="9525"/>
          <a:ext cx="1495425" cy="533400"/>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en-US" sz="800" b="0" i="0" u="none" strike="noStrike" baseline="0">
              <a:solidFill>
                <a:srgbClr val="000000"/>
              </a:solidFill>
              <a:latin typeface="Myriad Pro Light"/>
            </a:rPr>
            <a:t>1135 M Street, Suite 200</a:t>
          </a:r>
        </a:p>
        <a:p>
          <a:pPr algn="r" rtl="0">
            <a:defRPr sz="1000"/>
          </a:pPr>
          <a:r>
            <a:rPr lang="en-US" sz="800" b="0" i="0" u="none" strike="noStrike" baseline="0">
              <a:solidFill>
                <a:srgbClr val="000000"/>
              </a:solidFill>
              <a:latin typeface="Myriad Pro Light"/>
            </a:rPr>
            <a:t>Lincoln, NE 68508</a:t>
          </a:r>
        </a:p>
        <a:p>
          <a:pPr algn="r" rtl="0">
            <a:defRPr sz="1000"/>
          </a:pPr>
          <a:r>
            <a:rPr lang="en-US" sz="800" b="0" i="0" u="none" strike="noStrike" baseline="0">
              <a:solidFill>
                <a:srgbClr val="000000"/>
              </a:solidFill>
              <a:latin typeface="Myriad Pro Light"/>
            </a:rPr>
            <a:t>402.436.2350</a:t>
          </a:r>
        </a:p>
      </xdr:txBody>
    </xdr:sp>
    <xdr:clientData/>
  </xdr:twoCellAnchor>
  <xdr:twoCellAnchor editAs="oneCell">
    <xdr:from>
      <xdr:col>0</xdr:col>
      <xdr:colOff>47625</xdr:colOff>
      <xdr:row>0</xdr:row>
      <xdr:rowOff>38100</xdr:rowOff>
    </xdr:from>
    <xdr:to>
      <xdr:col>1</xdr:col>
      <xdr:colOff>257175</xdr:colOff>
      <xdr:row>3</xdr:row>
      <xdr:rowOff>0</xdr:rowOff>
    </xdr:to>
    <xdr:pic>
      <xdr:nvPicPr>
        <xdr:cNvPr id="4" name="Picture 5" descr="black logo tag"/>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971550" cy="4476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3" Type="http://schemas.openxmlformats.org/officeDocument/2006/relationships/hyperlink" Target="http://www.uniteprivatenetworks.com/" TargetMode="External"/><Relationship Id="rId2" Type="http://schemas.openxmlformats.org/officeDocument/2006/relationships/hyperlink" Target="http://www.pnptnetworks.com/" TargetMode="External"/><Relationship Id="rId1" Type="http://schemas.openxmlformats.org/officeDocument/2006/relationships/hyperlink" Target="http://www.timewarnercable.com/Nebraska" TargetMode="External"/><Relationship Id="rId4" Type="http://schemas.openxmlformats.org/officeDocument/2006/relationships/hyperlink" Target="http://www.windstream.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hyperlink" Target="http://www.southeast.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A10" sqref="A10"/>
    </sheetView>
  </sheetViews>
  <sheetFormatPr defaultColWidth="8.85546875" defaultRowHeight="15"/>
  <sheetData>
    <row r="1" spans="1:9">
      <c r="A1" s="358"/>
      <c r="B1" s="358"/>
      <c r="C1" s="358"/>
      <c r="D1" s="358"/>
      <c r="E1" s="358"/>
      <c r="F1" s="358"/>
      <c r="G1" s="358"/>
      <c r="H1" s="358"/>
      <c r="I1" s="358"/>
    </row>
    <row r="2" spans="1:9">
      <c r="A2" s="358"/>
      <c r="B2" s="358"/>
      <c r="C2" s="358"/>
      <c r="D2" s="358"/>
      <c r="E2" s="358"/>
      <c r="F2" s="358"/>
      <c r="G2" s="358"/>
      <c r="H2" s="358"/>
      <c r="I2" s="358"/>
    </row>
    <row r="3" spans="1:9">
      <c r="A3" s="358"/>
      <c r="B3" s="358"/>
      <c r="C3" s="358"/>
      <c r="D3" s="358"/>
      <c r="E3" s="358"/>
      <c r="F3" s="358"/>
      <c r="G3" s="358"/>
      <c r="H3" s="358"/>
      <c r="I3" s="358"/>
    </row>
    <row r="4" spans="1:9">
      <c r="A4" s="358"/>
      <c r="B4" s="358"/>
      <c r="C4" s="358"/>
      <c r="D4" s="358"/>
      <c r="E4" s="358"/>
      <c r="F4" s="358"/>
      <c r="G4" s="358"/>
      <c r="H4" s="358"/>
      <c r="I4" s="358"/>
    </row>
    <row r="5" spans="1:9">
      <c r="A5" s="358"/>
      <c r="B5" s="358"/>
      <c r="C5" s="358"/>
      <c r="D5" s="358"/>
      <c r="E5" s="358"/>
      <c r="F5" s="358"/>
      <c r="G5" s="358"/>
      <c r="H5" s="358"/>
      <c r="I5" s="358"/>
    </row>
    <row r="6" spans="1:9">
      <c r="A6" s="359"/>
      <c r="B6" s="359"/>
      <c r="C6" s="359"/>
      <c r="D6" s="359"/>
      <c r="E6" s="359"/>
      <c r="F6" s="359"/>
      <c r="G6" s="359"/>
      <c r="H6" s="359"/>
      <c r="I6" s="359"/>
    </row>
    <row r="7" spans="1:9">
      <c r="A7" s="359"/>
      <c r="B7" s="359"/>
      <c r="C7" s="359"/>
      <c r="D7" s="359"/>
      <c r="E7" s="359"/>
      <c r="F7" s="359"/>
      <c r="G7" s="359"/>
      <c r="H7" s="359"/>
      <c r="I7" s="359"/>
    </row>
    <row r="8" spans="1:9" ht="23.25">
      <c r="A8" s="360" t="s">
        <v>1040</v>
      </c>
      <c r="B8" s="359"/>
      <c r="C8" s="359"/>
      <c r="D8" s="359"/>
      <c r="E8" s="359"/>
      <c r="F8" s="359"/>
      <c r="G8" s="359"/>
      <c r="H8" s="359"/>
      <c r="I8" s="359"/>
    </row>
    <row r="9" spans="1:9">
      <c r="A9" s="361" t="s">
        <v>1058</v>
      </c>
      <c r="B9" s="362"/>
      <c r="C9" s="362"/>
      <c r="D9" s="362"/>
      <c r="E9" s="362"/>
      <c r="F9" s="362"/>
      <c r="G9" s="362"/>
      <c r="H9" s="362"/>
      <c r="I9" s="362"/>
    </row>
    <row r="10" spans="1:9">
      <c r="A10" s="359"/>
      <c r="B10" s="359"/>
      <c r="C10" s="359"/>
      <c r="D10" s="359"/>
      <c r="E10" s="359"/>
      <c r="F10" s="359"/>
      <c r="G10" s="359"/>
      <c r="H10" s="359"/>
      <c r="I10" s="359"/>
    </row>
    <row r="11" spans="1:9" ht="15.75">
      <c r="A11" s="363" t="s">
        <v>1059</v>
      </c>
      <c r="B11" s="363" t="s">
        <v>1060</v>
      </c>
      <c r="C11" s="359"/>
      <c r="D11" s="359"/>
      <c r="E11" s="359"/>
      <c r="F11" s="359"/>
      <c r="G11" s="359"/>
      <c r="H11" s="359"/>
      <c r="I11" s="359"/>
    </row>
    <row r="12" spans="1:9" ht="15.75">
      <c r="A12" s="363" t="s">
        <v>1061</v>
      </c>
      <c r="B12" s="363" t="s">
        <v>1062</v>
      </c>
      <c r="C12" s="359"/>
      <c r="D12" s="359"/>
      <c r="E12" s="359"/>
      <c r="F12" s="359"/>
      <c r="G12" s="359"/>
      <c r="H12" s="359"/>
      <c r="I12" s="359"/>
    </row>
    <row r="13" spans="1:9" ht="15.75">
      <c r="A13" s="363" t="s">
        <v>1063</v>
      </c>
      <c r="B13" s="363" t="s">
        <v>1144</v>
      </c>
      <c r="C13" s="359"/>
      <c r="D13" s="359"/>
      <c r="E13" s="359"/>
      <c r="F13" s="359"/>
      <c r="G13" s="359"/>
      <c r="H13" s="359"/>
      <c r="I13" s="359"/>
    </row>
    <row r="14" spans="1:9" ht="15.75">
      <c r="A14" s="363" t="s">
        <v>1145</v>
      </c>
      <c r="B14" s="363" t="s">
        <v>1146</v>
      </c>
      <c r="C14" s="359"/>
      <c r="D14" s="359"/>
      <c r="E14" s="359"/>
      <c r="F14" s="359"/>
      <c r="G14" s="359"/>
      <c r="H14" s="359"/>
      <c r="I14" s="359"/>
    </row>
    <row r="15" spans="1:9" ht="15.75">
      <c r="A15" s="363" t="s">
        <v>1147</v>
      </c>
      <c r="B15" s="364" t="s">
        <v>1065</v>
      </c>
      <c r="C15" s="359"/>
      <c r="D15" s="359"/>
      <c r="E15" s="359"/>
      <c r="F15" s="359"/>
      <c r="G15" s="359"/>
      <c r="H15" s="359"/>
      <c r="I15" s="359"/>
    </row>
    <row r="16" spans="1:9" ht="15.75">
      <c r="A16" s="363" t="s">
        <v>1066</v>
      </c>
      <c r="B16" s="365" t="s">
        <v>1067</v>
      </c>
      <c r="C16" s="359"/>
      <c r="D16" s="359"/>
      <c r="E16" s="359"/>
      <c r="F16" s="359"/>
      <c r="G16" s="359"/>
      <c r="H16" s="359"/>
      <c r="I16" s="359"/>
    </row>
    <row r="17" spans="1:9" ht="15.75">
      <c r="A17" s="363" t="s">
        <v>965</v>
      </c>
      <c r="B17" s="365" t="s">
        <v>966</v>
      </c>
      <c r="C17" s="359"/>
      <c r="D17" s="359"/>
      <c r="E17" s="359"/>
      <c r="F17" s="359"/>
      <c r="G17" s="359"/>
      <c r="H17" s="359"/>
      <c r="I17" s="359"/>
    </row>
    <row r="18" spans="1:9" ht="15.75">
      <c r="A18" s="363" t="s">
        <v>967</v>
      </c>
      <c r="B18" s="365" t="s">
        <v>1107</v>
      </c>
      <c r="C18" s="359"/>
      <c r="D18" s="359"/>
      <c r="E18" s="359"/>
      <c r="F18" s="359"/>
      <c r="G18" s="359"/>
      <c r="H18" s="359"/>
      <c r="I18" s="359"/>
    </row>
    <row r="19" spans="1:9" ht="15.75">
      <c r="A19" s="363" t="s">
        <v>1108</v>
      </c>
      <c r="B19" s="364" t="s">
        <v>1109</v>
      </c>
      <c r="C19" s="359"/>
      <c r="D19" s="359"/>
      <c r="E19" s="359"/>
      <c r="F19" s="359"/>
      <c r="G19" s="359"/>
      <c r="H19" s="359"/>
      <c r="I19" s="359"/>
    </row>
    <row r="20" spans="1:9" ht="15.75">
      <c r="A20" s="363" t="s">
        <v>1110</v>
      </c>
      <c r="B20" s="364" t="s">
        <v>1111</v>
      </c>
      <c r="C20" s="359"/>
      <c r="D20" s="359"/>
      <c r="E20" s="359"/>
      <c r="F20" s="359"/>
      <c r="G20" s="359"/>
      <c r="H20" s="359"/>
      <c r="I20" s="359"/>
    </row>
    <row r="21" spans="1:9" ht="15.75">
      <c r="A21" s="363" t="s">
        <v>1112</v>
      </c>
      <c r="B21" s="364" t="s">
        <v>1113</v>
      </c>
      <c r="C21" s="359"/>
      <c r="D21" s="359"/>
      <c r="E21" s="359"/>
      <c r="F21" s="359"/>
      <c r="G21" s="359"/>
      <c r="H21" s="359"/>
      <c r="I21" s="359"/>
    </row>
    <row r="22" spans="1:9" ht="15.75">
      <c r="A22" s="363" t="s">
        <v>1114</v>
      </c>
      <c r="B22" s="364" t="s">
        <v>1115</v>
      </c>
      <c r="C22" s="359"/>
      <c r="D22" s="359"/>
      <c r="E22" s="359"/>
      <c r="F22" s="359"/>
      <c r="G22" s="359"/>
      <c r="H22" s="359"/>
      <c r="I22" s="359"/>
    </row>
    <row r="23" spans="1:9" ht="15.75">
      <c r="A23" s="363" t="s">
        <v>1116</v>
      </c>
      <c r="B23" s="363" t="s">
        <v>640</v>
      </c>
      <c r="C23" s="359"/>
      <c r="D23" s="359"/>
      <c r="E23" s="359"/>
      <c r="F23" s="359"/>
      <c r="G23" s="359"/>
      <c r="H23" s="359"/>
      <c r="I23" s="359"/>
    </row>
    <row r="24" spans="1:9" ht="15.75">
      <c r="A24" s="363" t="s">
        <v>1117</v>
      </c>
      <c r="B24" s="363" t="s">
        <v>1118</v>
      </c>
      <c r="C24" s="359"/>
      <c r="D24" s="359"/>
      <c r="E24" s="359"/>
      <c r="F24" s="359"/>
      <c r="G24" s="359"/>
      <c r="H24" s="359"/>
      <c r="I24" s="359"/>
    </row>
    <row r="25" spans="1:9" ht="15.75">
      <c r="A25" s="363" t="s">
        <v>1119</v>
      </c>
      <c r="B25" s="365" t="s">
        <v>1120</v>
      </c>
      <c r="C25" s="359"/>
      <c r="D25" s="359"/>
      <c r="E25" s="359"/>
      <c r="F25" s="359"/>
      <c r="G25" s="359"/>
      <c r="H25" s="359"/>
      <c r="I25" s="359"/>
    </row>
    <row r="26" spans="1:9" ht="15.75">
      <c r="A26" s="363" t="s">
        <v>1121</v>
      </c>
      <c r="B26" s="365" t="s">
        <v>686</v>
      </c>
      <c r="C26" s="359"/>
      <c r="D26" s="359"/>
      <c r="E26" s="359"/>
      <c r="F26" s="359"/>
      <c r="G26" s="359"/>
      <c r="H26" s="359"/>
      <c r="I26" s="359"/>
    </row>
    <row r="27" spans="1:9" ht="15.75">
      <c r="A27" s="363" t="s">
        <v>1122</v>
      </c>
      <c r="B27" s="365" t="s">
        <v>1123</v>
      </c>
      <c r="C27" s="359"/>
      <c r="D27" s="359"/>
      <c r="E27" s="359"/>
      <c r="F27" s="359"/>
      <c r="G27" s="359"/>
      <c r="H27" s="359"/>
      <c r="I27" s="359"/>
    </row>
    <row r="28" spans="1:9" ht="15.75">
      <c r="A28" s="363" t="s">
        <v>1184</v>
      </c>
      <c r="B28" s="365" t="s">
        <v>548</v>
      </c>
      <c r="C28" s="359"/>
      <c r="D28" s="359"/>
      <c r="E28" s="359"/>
      <c r="F28" s="359"/>
      <c r="G28" s="359"/>
      <c r="H28" s="359"/>
      <c r="I28" s="359"/>
    </row>
    <row r="29" spans="1:9" ht="15.75">
      <c r="A29" s="363" t="s">
        <v>1185</v>
      </c>
      <c r="B29" s="365" t="s">
        <v>1186</v>
      </c>
      <c r="C29" s="359"/>
      <c r="D29" s="359"/>
      <c r="E29" s="359"/>
      <c r="F29" s="359"/>
      <c r="G29" s="359"/>
      <c r="H29" s="359"/>
      <c r="I29" s="359"/>
    </row>
    <row r="30" spans="1:9" ht="15.75">
      <c r="A30" s="363" t="s">
        <v>1187</v>
      </c>
      <c r="B30" s="365" t="s">
        <v>1188</v>
      </c>
      <c r="C30" s="359"/>
      <c r="D30" s="359"/>
      <c r="E30" s="359"/>
      <c r="F30" s="359"/>
      <c r="G30" s="359"/>
      <c r="H30" s="359"/>
      <c r="I30" s="359"/>
    </row>
  </sheetData>
  <customSheetViews>
    <customSheetView guid="{45C7F253-5639-4BAF-B155-10DC005D38AE}">
      <selection activeCell="A11" sqref="A11"/>
      <pageMargins left="0.7" right="0.7" top="0.75" bottom="0.75" header="0.3" footer="0.3"/>
    </customSheetView>
    <customSheetView guid="{FF019918-1126-E741-80E5-10DFF1610F9B}">
      <selection activeCell="A11" sqref="A11"/>
      <pageMargins left="0.7" right="0.7" top="0.75" bottom="0.75" header="0.3" footer="0.3"/>
    </customSheetView>
  </customSheetViews>
  <phoneticPr fontId="62" type="noConversion"/>
  <pageMargins left="0.75" right="0.75" top="1" bottom="1" header="0.5" footer="0.5"/>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sqref="A1:G1"/>
    </sheetView>
  </sheetViews>
  <sheetFormatPr defaultColWidth="8.85546875" defaultRowHeight="15"/>
  <cols>
    <col min="1" max="1" width="27.42578125" customWidth="1"/>
    <col min="2" max="5" width="9.42578125" customWidth="1"/>
    <col min="6" max="6" width="19.42578125" customWidth="1"/>
    <col min="8" max="8" width="10" bestFit="1" customWidth="1"/>
  </cols>
  <sheetData>
    <row r="1" spans="1:8" ht="12.75" customHeight="1">
      <c r="A1" s="854" t="s">
        <v>907</v>
      </c>
      <c r="B1" s="819"/>
      <c r="C1" s="819"/>
      <c r="D1" s="819"/>
      <c r="E1" s="819"/>
      <c r="F1" s="819"/>
      <c r="G1" s="819"/>
    </row>
    <row r="2" spans="1:8" ht="11.25" customHeight="1">
      <c r="A2" s="157"/>
      <c r="B2" s="158"/>
      <c r="C2" s="158"/>
      <c r="D2" s="158"/>
      <c r="E2" s="158"/>
      <c r="F2" s="158"/>
      <c r="G2" s="158"/>
    </row>
    <row r="3" spans="1:8" ht="12.75" customHeight="1">
      <c r="A3" s="159"/>
      <c r="B3" s="159"/>
      <c r="C3" s="159"/>
      <c r="D3" s="159"/>
      <c r="E3" s="159"/>
      <c r="F3" s="159"/>
      <c r="G3" s="159"/>
    </row>
    <row r="4" spans="1:8" s="151" customFormat="1" ht="11.25" customHeight="1">
      <c r="A4" s="160" t="s">
        <v>1473</v>
      </c>
      <c r="B4" s="171" t="s">
        <v>908</v>
      </c>
      <c r="C4" s="171" t="s">
        <v>909</v>
      </c>
      <c r="D4" s="171" t="s">
        <v>910</v>
      </c>
      <c r="E4" s="171" t="s">
        <v>911</v>
      </c>
      <c r="F4" s="172" t="s">
        <v>912</v>
      </c>
      <c r="G4" s="485"/>
    </row>
    <row r="5" spans="1:8" s="151" customFormat="1" ht="11.25" customHeight="1">
      <c r="A5" s="161" t="s">
        <v>1472</v>
      </c>
      <c r="B5" s="154">
        <v>8208</v>
      </c>
      <c r="C5" s="154">
        <v>125658</v>
      </c>
      <c r="D5" s="155">
        <f t="shared" ref="D5:D15" si="0">E5/52</f>
        <v>677.05695358096523</v>
      </c>
      <c r="E5" s="155">
        <f t="shared" ref="E5:E15" si="1">F5/C5</f>
        <v>35206.961586210193</v>
      </c>
      <c r="F5" s="479">
        <v>4424036379</v>
      </c>
      <c r="G5" s="485"/>
    </row>
    <row r="6" spans="1:8" s="151" customFormat="1" ht="11.25" customHeight="1">
      <c r="A6" s="162" t="s">
        <v>1471</v>
      </c>
      <c r="B6" s="154">
        <v>61</v>
      </c>
      <c r="C6" s="154">
        <v>629</v>
      </c>
      <c r="D6" s="155">
        <f t="shared" si="0"/>
        <v>405.89381802617095</v>
      </c>
      <c r="E6" s="155">
        <f t="shared" si="1"/>
        <v>21106.47853736089</v>
      </c>
      <c r="F6" s="479">
        <v>13275975</v>
      </c>
      <c r="G6" s="485"/>
      <c r="H6" s="462"/>
    </row>
    <row r="7" spans="1:8" s="151" customFormat="1" ht="11.25" customHeight="1">
      <c r="A7" s="164" t="s">
        <v>1470</v>
      </c>
      <c r="B7" s="165">
        <v>996</v>
      </c>
      <c r="C7" s="165">
        <v>6757</v>
      </c>
      <c r="D7" s="155">
        <f t="shared" si="0"/>
        <v>770.25493505310737</v>
      </c>
      <c r="E7" s="155">
        <f t="shared" si="1"/>
        <v>40053.256622761583</v>
      </c>
      <c r="F7" s="480">
        <v>270639855</v>
      </c>
      <c r="G7" s="485"/>
    </row>
    <row r="8" spans="1:8" s="151" customFormat="1" ht="11.25" customHeight="1">
      <c r="A8" s="167" t="s">
        <v>1469</v>
      </c>
      <c r="B8" s="168">
        <v>267</v>
      </c>
      <c r="C8" s="168">
        <v>12643</v>
      </c>
      <c r="D8" s="155">
        <f t="shared" si="0"/>
        <v>906.24731837015315</v>
      </c>
      <c r="E8" s="155">
        <f t="shared" si="1"/>
        <v>47124.860555247964</v>
      </c>
      <c r="F8" s="481">
        <v>595799612</v>
      </c>
      <c r="G8" s="485"/>
    </row>
    <row r="9" spans="1:8" s="151" customFormat="1" ht="11.25" customHeight="1">
      <c r="A9" s="163" t="s">
        <v>1468</v>
      </c>
      <c r="B9" s="154">
        <v>1271</v>
      </c>
      <c r="C9" s="154">
        <v>26504</v>
      </c>
      <c r="D9" s="155">
        <f t="shared" si="0"/>
        <v>558.33487470686566</v>
      </c>
      <c r="E9" s="155">
        <f t="shared" si="1"/>
        <v>29033.413484757017</v>
      </c>
      <c r="F9" s="479">
        <v>769501591</v>
      </c>
      <c r="G9" s="485"/>
    </row>
    <row r="10" spans="1:8" s="151" customFormat="1" ht="11.25" customHeight="1">
      <c r="A10" s="163" t="s">
        <v>1467</v>
      </c>
      <c r="B10" s="154">
        <v>117</v>
      </c>
      <c r="C10" s="154">
        <v>2191</v>
      </c>
      <c r="D10" s="155">
        <f t="shared" si="0"/>
        <v>885.55907032264861</v>
      </c>
      <c r="E10" s="155">
        <f t="shared" si="1"/>
        <v>46049.071656777727</v>
      </c>
      <c r="F10" s="479">
        <v>100893516</v>
      </c>
      <c r="G10" s="485"/>
    </row>
    <row r="11" spans="1:8" s="151" customFormat="1" ht="11.25" customHeight="1">
      <c r="A11" s="163" t="s">
        <v>1466</v>
      </c>
      <c r="B11" s="154">
        <v>644</v>
      </c>
      <c r="C11" s="154">
        <v>10105</v>
      </c>
      <c r="D11" s="155">
        <f t="shared" si="0"/>
        <v>922.14968789251316</v>
      </c>
      <c r="E11" s="155">
        <f t="shared" si="1"/>
        <v>47951.783770410686</v>
      </c>
      <c r="F11" s="479">
        <v>484552775</v>
      </c>
      <c r="G11" s="485"/>
    </row>
    <row r="12" spans="1:8" s="151" customFormat="1" ht="11.25" customHeight="1">
      <c r="A12" s="163" t="s">
        <v>1465</v>
      </c>
      <c r="B12" s="154">
        <v>1834</v>
      </c>
      <c r="C12" s="154">
        <v>19288</v>
      </c>
      <c r="D12" s="155">
        <f t="shared" si="0"/>
        <v>772.58191222920584</v>
      </c>
      <c r="E12" s="155">
        <f t="shared" si="1"/>
        <v>40174.259435918706</v>
      </c>
      <c r="F12" s="479">
        <v>774881116</v>
      </c>
      <c r="G12" s="485"/>
    </row>
    <row r="13" spans="1:8" s="151" customFormat="1" ht="11.25" customHeight="1">
      <c r="A13" s="163" t="s">
        <v>1464</v>
      </c>
      <c r="B13" s="154">
        <v>977</v>
      </c>
      <c r="C13" s="154">
        <v>22939</v>
      </c>
      <c r="D13" s="155">
        <f t="shared" si="0"/>
        <v>756.45893540393081</v>
      </c>
      <c r="E13" s="155">
        <f t="shared" si="1"/>
        <v>39335.864641004402</v>
      </c>
      <c r="F13" s="479">
        <v>902325399</v>
      </c>
      <c r="G13" s="485"/>
    </row>
    <row r="14" spans="1:8" s="151" customFormat="1" ht="11.25" customHeight="1">
      <c r="A14" s="163" t="s">
        <v>913</v>
      </c>
      <c r="B14" s="154">
        <v>794</v>
      </c>
      <c r="C14" s="154">
        <v>15792</v>
      </c>
      <c r="D14" s="155">
        <f t="shared" si="0"/>
        <v>235.33552894357416</v>
      </c>
      <c r="E14" s="155">
        <f t="shared" si="1"/>
        <v>12237.447505065857</v>
      </c>
      <c r="F14" s="479">
        <v>193253771</v>
      </c>
      <c r="G14" s="485"/>
    </row>
    <row r="15" spans="1:8" s="151" customFormat="1" ht="11.25" customHeight="1">
      <c r="A15" s="164" t="s">
        <v>914</v>
      </c>
      <c r="B15" s="165">
        <v>818</v>
      </c>
      <c r="C15" s="165">
        <v>4868</v>
      </c>
      <c r="D15" s="488">
        <f t="shared" si="0"/>
        <v>556.23329356551415</v>
      </c>
      <c r="E15" s="488">
        <f t="shared" si="1"/>
        <v>28924.131265406737</v>
      </c>
      <c r="F15" s="480">
        <v>140802671</v>
      </c>
      <c r="G15" s="485"/>
    </row>
    <row r="16" spans="1:8" s="151" customFormat="1" ht="11.25" customHeight="1">
      <c r="A16" s="156"/>
      <c r="B16" s="477"/>
      <c r="C16" s="477"/>
      <c r="D16" s="489"/>
      <c r="E16" s="489"/>
      <c r="F16" s="478"/>
      <c r="G16" s="486"/>
    </row>
    <row r="17" spans="1:8" s="151" customFormat="1" ht="11.25" customHeight="1">
      <c r="A17" s="166" t="s">
        <v>1463</v>
      </c>
      <c r="B17" s="377">
        <v>326</v>
      </c>
      <c r="C17" s="476">
        <v>32931</v>
      </c>
      <c r="D17" s="169">
        <f>E17/52</f>
        <v>849.6012408228861</v>
      </c>
      <c r="E17" s="169">
        <f>F17/C17</f>
        <v>44179.264522790079</v>
      </c>
      <c r="F17" s="482">
        <v>1454867360</v>
      </c>
      <c r="G17" s="487"/>
      <c r="H17" s="463"/>
    </row>
    <row r="18" spans="1:8" s="151" customFormat="1" ht="11.25" customHeight="1">
      <c r="A18" s="163" t="s">
        <v>1462</v>
      </c>
      <c r="B18" s="378">
        <v>69</v>
      </c>
      <c r="C18" s="380">
        <v>14202</v>
      </c>
      <c r="D18" s="155">
        <f>E18/52</f>
        <v>743.69291432409295</v>
      </c>
      <c r="E18" s="155">
        <f>F18/C18</f>
        <v>38672.031544852834</v>
      </c>
      <c r="F18" s="483">
        <v>549220192</v>
      </c>
      <c r="G18" s="487"/>
    </row>
    <row r="19" spans="1:8" s="151" customFormat="1" ht="11.25" customHeight="1">
      <c r="A19" s="163" t="s">
        <v>1461</v>
      </c>
      <c r="B19" s="378">
        <v>179</v>
      </c>
      <c r="C19" s="380">
        <v>15684</v>
      </c>
      <c r="D19" s="155">
        <f>E19/52</f>
        <v>883.59313999568394</v>
      </c>
      <c r="E19" s="155">
        <f>F19/C19</f>
        <v>45946.843279775567</v>
      </c>
      <c r="F19" s="483">
        <v>720630290</v>
      </c>
      <c r="G19" s="487"/>
    </row>
    <row r="20" spans="1:8" s="151" customFormat="1" ht="11.25" customHeight="1">
      <c r="A20" s="163" t="s">
        <v>1460</v>
      </c>
      <c r="B20" s="378">
        <v>78</v>
      </c>
      <c r="C20" s="378">
        <v>3036</v>
      </c>
      <c r="D20" s="155">
        <f>E20/52</f>
        <v>1171.9423203607987</v>
      </c>
      <c r="E20" s="155">
        <f>F20/C20</f>
        <v>60941.000658761528</v>
      </c>
      <c r="F20" s="483">
        <v>185016878</v>
      </c>
      <c r="G20" s="487"/>
    </row>
    <row r="21" spans="1:8" s="151" customFormat="1" ht="11.25" customHeight="1">
      <c r="A21" s="164" t="s">
        <v>1459</v>
      </c>
      <c r="B21" s="379">
        <v>8534</v>
      </c>
      <c r="C21" s="379">
        <v>158579</v>
      </c>
      <c r="D21" s="155">
        <f>E21/52</f>
        <v>712.93072307566194</v>
      </c>
      <c r="E21" s="155">
        <f>F21/C21</f>
        <v>37072.397599934418</v>
      </c>
      <c r="F21" s="484">
        <v>5878903739</v>
      </c>
      <c r="G21" s="487"/>
    </row>
    <row r="22" spans="1:8" ht="11.25" customHeight="1">
      <c r="A22" s="30"/>
      <c r="B22" s="30"/>
      <c r="C22" s="30"/>
      <c r="D22" s="30"/>
      <c r="E22" s="30"/>
      <c r="F22" s="30"/>
    </row>
    <row r="23" spans="1:8" s="170" customFormat="1" ht="9" customHeight="1">
      <c r="A23" s="40" t="s">
        <v>436</v>
      </c>
      <c r="B23" s="40"/>
      <c r="C23" s="40"/>
      <c r="D23" s="40"/>
      <c r="E23" s="40"/>
      <c r="F23" s="40"/>
      <c r="G23" s="40"/>
    </row>
    <row r="24" spans="1:8" s="170" customFormat="1" ht="9" customHeight="1">
      <c r="A24" s="40" t="s">
        <v>437</v>
      </c>
      <c r="B24" s="40"/>
      <c r="C24" s="40"/>
      <c r="D24" s="40"/>
      <c r="E24" s="40"/>
      <c r="F24" s="40"/>
      <c r="G24" s="40"/>
    </row>
    <row r="25" spans="1:8" s="170" customFormat="1" ht="11.25" customHeight="1">
      <c r="A25" s="40"/>
      <c r="B25" s="40"/>
      <c r="C25" s="40"/>
      <c r="D25" s="40"/>
      <c r="E25" s="40"/>
      <c r="F25" s="40"/>
      <c r="G25" s="40"/>
    </row>
    <row r="26" spans="1:8" s="170" customFormat="1" ht="15" customHeight="1">
      <c r="A26" s="25" t="s">
        <v>1458</v>
      </c>
      <c r="B26" s="40"/>
      <c r="C26" s="40"/>
      <c r="D26" s="40"/>
      <c r="E26" s="40"/>
      <c r="F26" s="40"/>
      <c r="G26" s="40"/>
    </row>
    <row r="27" spans="1:8" ht="18" customHeight="1">
      <c r="A27" s="815" t="s">
        <v>1998</v>
      </c>
      <c r="B27" s="826"/>
      <c r="C27" s="826"/>
      <c r="D27" s="826"/>
      <c r="E27" s="826"/>
      <c r="F27" s="826"/>
      <c r="G27" s="826"/>
    </row>
  </sheetData>
  <mergeCells count="2">
    <mergeCell ref="A27:G27"/>
    <mergeCell ref="A1:G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5"/>
  <sheetViews>
    <sheetView zoomScaleNormal="100" workbookViewId="0">
      <selection sqref="A1:D1"/>
    </sheetView>
  </sheetViews>
  <sheetFormatPr defaultColWidth="8.85546875" defaultRowHeight="15"/>
  <cols>
    <col min="1" max="1" width="70.42578125" style="27" customWidth="1"/>
    <col min="2" max="4" width="9.42578125" style="28" customWidth="1"/>
    <col min="5" max="5" width="9.42578125" customWidth="1"/>
  </cols>
  <sheetData>
    <row r="1" spans="1:7" ht="12.75" customHeight="1">
      <c r="A1" s="855" t="s">
        <v>773</v>
      </c>
      <c r="B1" s="855"/>
      <c r="C1" s="855"/>
      <c r="D1" s="855"/>
    </row>
    <row r="2" spans="1:7" ht="11.25" customHeight="1">
      <c r="A2" s="173"/>
      <c r="B2" s="173"/>
      <c r="C2" s="173"/>
      <c r="D2" s="173"/>
    </row>
    <row r="3" spans="1:7" ht="12.75" customHeight="1">
      <c r="A3" s="856"/>
      <c r="B3" s="856"/>
      <c r="C3" s="856"/>
      <c r="D3" s="856"/>
    </row>
    <row r="4" spans="1:7" s="6" customFormat="1" ht="11.25" customHeight="1">
      <c r="A4" s="33" t="s">
        <v>1900</v>
      </c>
      <c r="B4" s="174" t="s">
        <v>1899</v>
      </c>
      <c r="C4" s="174" t="s">
        <v>774</v>
      </c>
      <c r="D4" s="174" t="s">
        <v>609</v>
      </c>
    </row>
    <row r="5" spans="1:7" s="6" customFormat="1" ht="11.25" customHeight="1">
      <c r="A5" s="755" t="s">
        <v>1898</v>
      </c>
      <c r="B5" s="754">
        <v>19035.48</v>
      </c>
      <c r="C5" s="754">
        <v>50669.79</v>
      </c>
      <c r="D5" s="754">
        <v>31911.85</v>
      </c>
    </row>
    <row r="6" spans="1:7" s="6" customFormat="1" ht="11.25" customHeight="1">
      <c r="A6" s="757" t="s">
        <v>1897</v>
      </c>
      <c r="B6" s="756">
        <v>48650.31</v>
      </c>
      <c r="C6" s="756">
        <v>113135.08</v>
      </c>
      <c r="D6" s="756">
        <v>80956.53</v>
      </c>
      <c r="E6" s="392"/>
      <c r="F6" s="392"/>
      <c r="G6" s="392"/>
    </row>
    <row r="7" spans="1:7" s="6" customFormat="1" ht="11.25" customHeight="1">
      <c r="A7" s="755" t="s">
        <v>610</v>
      </c>
      <c r="B7" s="754">
        <v>96606.13</v>
      </c>
      <c r="C7" s="754">
        <v>222637.34</v>
      </c>
      <c r="D7" s="754">
        <v>168712.97</v>
      </c>
    </row>
    <row r="8" spans="1:7" s="6" customFormat="1" ht="11.25" customHeight="1">
      <c r="A8" s="755" t="s">
        <v>1896</v>
      </c>
      <c r="B8" s="754">
        <v>50989.120000000003</v>
      </c>
      <c r="C8" s="754">
        <v>121646.71</v>
      </c>
      <c r="D8" s="754">
        <v>87252.93</v>
      </c>
    </row>
    <row r="9" spans="1:7" s="6" customFormat="1" ht="11.25" customHeight="1">
      <c r="A9" s="755" t="s">
        <v>1895</v>
      </c>
      <c r="B9" s="754">
        <v>16361.46</v>
      </c>
      <c r="C9" s="754">
        <v>49633.84</v>
      </c>
      <c r="D9" s="754">
        <v>31982.46</v>
      </c>
    </row>
    <row r="10" spans="1:7" s="6" customFormat="1" ht="11.25" customHeight="1">
      <c r="A10" s="755" t="s">
        <v>1894</v>
      </c>
      <c r="B10" s="754">
        <v>47946.63</v>
      </c>
      <c r="C10" s="754">
        <v>91762.03</v>
      </c>
      <c r="D10" s="754">
        <v>74627.44</v>
      </c>
    </row>
    <row r="11" spans="1:7" s="6" customFormat="1" ht="11.25" customHeight="1">
      <c r="A11" s="755" t="s">
        <v>1893</v>
      </c>
      <c r="B11" s="754">
        <v>62263.41</v>
      </c>
      <c r="C11" s="754">
        <v>125626.78</v>
      </c>
      <c r="D11" s="754">
        <v>96831.84</v>
      </c>
    </row>
    <row r="12" spans="1:7" s="6" customFormat="1" ht="11.25" customHeight="1">
      <c r="A12" s="755" t="s">
        <v>1892</v>
      </c>
      <c r="B12" s="754">
        <v>61715.99</v>
      </c>
      <c r="C12" s="754">
        <v>133632.85999999999</v>
      </c>
      <c r="D12" s="754">
        <v>95407.1</v>
      </c>
    </row>
    <row r="13" spans="1:7" s="6" customFormat="1" ht="11.25" customHeight="1">
      <c r="A13" s="755" t="s">
        <v>1891</v>
      </c>
      <c r="B13" s="754">
        <v>57154.8</v>
      </c>
      <c r="C13" s="754">
        <v>104089.3</v>
      </c>
      <c r="D13" s="754">
        <v>83150.31</v>
      </c>
      <c r="E13" s="759"/>
    </row>
    <row r="14" spans="1:7" s="6" customFormat="1" ht="11.25" customHeight="1">
      <c r="A14" s="755" t="s">
        <v>1890</v>
      </c>
      <c r="B14" s="754">
        <v>46320.69</v>
      </c>
      <c r="C14" s="754">
        <v>85547.34</v>
      </c>
      <c r="D14" s="754">
        <v>61963.14</v>
      </c>
    </row>
    <row r="15" spans="1:7" s="6" customFormat="1" ht="11.25" customHeight="1">
      <c r="A15" s="755" t="s">
        <v>1889</v>
      </c>
      <c r="B15" s="754">
        <v>66857.279999999999</v>
      </c>
      <c r="C15" s="754">
        <v>107722.11</v>
      </c>
      <c r="D15" s="754">
        <v>90467.01</v>
      </c>
    </row>
    <row r="16" spans="1:7" s="6" customFormat="1" ht="11.25" customHeight="1">
      <c r="A16" s="755" t="s">
        <v>1888</v>
      </c>
      <c r="B16" s="754">
        <v>56600.22</v>
      </c>
      <c r="C16" s="754">
        <v>120303.69</v>
      </c>
      <c r="D16" s="754">
        <v>88798.18</v>
      </c>
    </row>
    <row r="17" spans="1:4" s="6" customFormat="1" ht="11.25" customHeight="1">
      <c r="A17" s="755" t="s">
        <v>1887</v>
      </c>
      <c r="B17" s="754">
        <v>55262.3</v>
      </c>
      <c r="C17" s="754">
        <v>100627.04</v>
      </c>
      <c r="D17" s="754">
        <v>79916.83</v>
      </c>
    </row>
    <row r="18" spans="1:4" s="6" customFormat="1" ht="11.25" customHeight="1">
      <c r="A18" s="755" t="s">
        <v>1886</v>
      </c>
      <c r="B18" s="754">
        <v>63650.36</v>
      </c>
      <c r="C18" s="754">
        <v>102751.38</v>
      </c>
      <c r="D18" s="754">
        <v>81983.97</v>
      </c>
    </row>
    <row r="19" spans="1:4" s="6" customFormat="1" ht="11.25" customHeight="1">
      <c r="A19" s="755" t="s">
        <v>1885</v>
      </c>
      <c r="B19" s="754">
        <v>44764.21</v>
      </c>
      <c r="C19" s="754">
        <v>86293.92</v>
      </c>
      <c r="D19" s="754">
        <v>72589.919999999998</v>
      </c>
    </row>
    <row r="20" spans="1:4" s="6" customFormat="1" ht="11.25" customHeight="1">
      <c r="A20" s="755" t="s">
        <v>1884</v>
      </c>
      <c r="B20" s="754">
        <v>61319.72</v>
      </c>
      <c r="C20" s="754">
        <v>117199.91</v>
      </c>
      <c r="D20" s="754">
        <v>100661.77</v>
      </c>
    </row>
    <row r="21" spans="1:4" s="6" customFormat="1" ht="11.25" customHeight="1">
      <c r="A21" s="755" t="s">
        <v>1883</v>
      </c>
      <c r="B21" s="754">
        <v>57430.55</v>
      </c>
      <c r="C21" s="754">
        <v>94933.21</v>
      </c>
      <c r="D21" s="754">
        <v>82821.45</v>
      </c>
    </row>
    <row r="22" spans="1:4" s="6" customFormat="1" ht="11.25" customHeight="1">
      <c r="A22" s="755" t="s">
        <v>1882</v>
      </c>
      <c r="B22" s="754">
        <v>58856.31</v>
      </c>
      <c r="C22" s="754">
        <v>99062.39</v>
      </c>
      <c r="D22" s="754">
        <v>81153.64</v>
      </c>
    </row>
    <row r="23" spans="1:4" s="6" customFormat="1" ht="11.25" customHeight="1">
      <c r="A23" s="755" t="s">
        <v>1881</v>
      </c>
      <c r="B23" s="754">
        <v>53100.18</v>
      </c>
      <c r="C23" s="754">
        <v>95859.55</v>
      </c>
      <c r="D23" s="754">
        <v>70992.58</v>
      </c>
    </row>
    <row r="24" spans="1:4" s="6" customFormat="1" ht="11.25" customHeight="1">
      <c r="A24" s="755" t="s">
        <v>1880</v>
      </c>
      <c r="B24" s="754">
        <v>31955.91</v>
      </c>
      <c r="C24" s="754">
        <v>40103.949999999997</v>
      </c>
      <c r="D24" s="754">
        <v>38103.199999999997</v>
      </c>
    </row>
    <row r="25" spans="1:4" s="6" customFormat="1" ht="11.25" customHeight="1">
      <c r="A25" s="755" t="s">
        <v>1879</v>
      </c>
      <c r="B25" s="754">
        <v>76661.899999999994</v>
      </c>
      <c r="C25" s="754">
        <v>103838.06</v>
      </c>
      <c r="D25" s="754">
        <v>96746.05</v>
      </c>
    </row>
    <row r="26" spans="1:4" s="6" customFormat="1" ht="11.25" customHeight="1">
      <c r="A26" s="755" t="s">
        <v>1878</v>
      </c>
      <c r="B26" s="754">
        <v>45012.39</v>
      </c>
      <c r="C26" s="754">
        <v>128653.95</v>
      </c>
      <c r="D26" s="754">
        <v>74592.72</v>
      </c>
    </row>
    <row r="27" spans="1:4" s="6" customFormat="1" ht="11.25" customHeight="1">
      <c r="A27" s="755" t="s">
        <v>1877</v>
      </c>
      <c r="B27" s="754">
        <v>81805.240000000005</v>
      </c>
      <c r="C27" s="754">
        <v>118905.51</v>
      </c>
      <c r="D27" s="754">
        <v>101378.73</v>
      </c>
    </row>
    <row r="28" spans="1:4" s="6" customFormat="1" ht="11.25" customHeight="1">
      <c r="A28" s="755" t="s">
        <v>1876</v>
      </c>
      <c r="B28" s="754">
        <v>33383.699999999997</v>
      </c>
      <c r="C28" s="754">
        <v>60578.239999999998</v>
      </c>
      <c r="D28" s="754">
        <v>50268.07</v>
      </c>
    </row>
    <row r="29" spans="1:4" s="6" customFormat="1" ht="11.25" customHeight="1">
      <c r="A29" s="755" t="s">
        <v>1875</v>
      </c>
      <c r="B29" s="754">
        <v>36564.080000000002</v>
      </c>
      <c r="C29" s="754">
        <v>46751.69</v>
      </c>
      <c r="D29" s="754">
        <v>38388.14</v>
      </c>
    </row>
    <row r="30" spans="1:4" s="6" customFormat="1" ht="11.25" customHeight="1">
      <c r="A30" s="755" t="s">
        <v>1874</v>
      </c>
      <c r="B30" s="754">
        <v>55840.36</v>
      </c>
      <c r="C30" s="754">
        <v>107608.75</v>
      </c>
      <c r="D30" s="754">
        <v>76992.81</v>
      </c>
    </row>
    <row r="31" spans="1:4" s="6" customFormat="1" ht="11.25" customHeight="1">
      <c r="A31" s="755" t="s">
        <v>1873</v>
      </c>
      <c r="B31" s="754">
        <v>41414.300000000003</v>
      </c>
      <c r="C31" s="754">
        <v>61847.74</v>
      </c>
      <c r="D31" s="754">
        <v>56744.23</v>
      </c>
    </row>
    <row r="32" spans="1:4" s="6" customFormat="1" ht="11.25" customHeight="1">
      <c r="A32" s="755" t="s">
        <v>1872</v>
      </c>
      <c r="B32" s="754">
        <v>41115.050000000003</v>
      </c>
      <c r="C32" s="754">
        <v>111646</v>
      </c>
      <c r="D32" s="754">
        <v>76308.53</v>
      </c>
    </row>
    <row r="33" spans="1:4" s="6" customFormat="1" ht="11.25" customHeight="1">
      <c r="A33" s="755" t="s">
        <v>1871</v>
      </c>
      <c r="B33" s="754">
        <v>37990.85</v>
      </c>
      <c r="C33" s="754">
        <v>64608.35</v>
      </c>
      <c r="D33" s="754">
        <v>53554.66</v>
      </c>
    </row>
    <row r="34" spans="1:4" s="6" customFormat="1" ht="11.25" customHeight="1">
      <c r="A34" s="755" t="s">
        <v>1870</v>
      </c>
      <c r="B34" s="754">
        <v>35432.46</v>
      </c>
      <c r="C34" s="754">
        <v>54205.24</v>
      </c>
      <c r="D34" s="754">
        <v>46671</v>
      </c>
    </row>
    <row r="35" spans="1:4" s="6" customFormat="1" ht="11.25" customHeight="1">
      <c r="A35" s="755" t="s">
        <v>1869</v>
      </c>
      <c r="B35" s="754">
        <v>54573.93</v>
      </c>
      <c r="C35" s="754">
        <v>92904.88</v>
      </c>
      <c r="D35" s="754">
        <v>74825.58</v>
      </c>
    </row>
    <row r="36" spans="1:4" s="6" customFormat="1" ht="11.25" customHeight="1">
      <c r="A36" s="755"/>
      <c r="B36" s="754"/>
      <c r="C36" s="754"/>
      <c r="D36" s="754"/>
    </row>
    <row r="37" spans="1:4" s="6" customFormat="1" ht="11.25" customHeight="1">
      <c r="A37" s="757" t="s">
        <v>744</v>
      </c>
      <c r="B37" s="756">
        <v>36665.19</v>
      </c>
      <c r="C37" s="756">
        <v>68857.02</v>
      </c>
      <c r="D37" s="756">
        <v>53311.59</v>
      </c>
    </row>
    <row r="38" spans="1:4" s="6" customFormat="1" ht="11.25" customHeight="1">
      <c r="A38" s="755" t="s">
        <v>1868</v>
      </c>
      <c r="B38" s="754">
        <v>41017.01</v>
      </c>
      <c r="C38" s="754">
        <v>73592.850000000006</v>
      </c>
      <c r="D38" s="754">
        <v>60636.46</v>
      </c>
    </row>
    <row r="39" spans="1:4" s="6" customFormat="1" ht="11.25" customHeight="1">
      <c r="A39" s="755" t="s">
        <v>1867</v>
      </c>
      <c r="B39" s="754">
        <v>33022.160000000003</v>
      </c>
      <c r="C39" s="754">
        <v>58753.15</v>
      </c>
      <c r="D39" s="754">
        <v>48529.8</v>
      </c>
    </row>
    <row r="40" spans="1:4" s="6" customFormat="1" ht="11.25" customHeight="1">
      <c r="A40" s="755" t="s">
        <v>1866</v>
      </c>
      <c r="B40" s="754">
        <v>36143.29</v>
      </c>
      <c r="C40" s="754">
        <v>59901.11</v>
      </c>
      <c r="D40" s="754">
        <v>48846.400000000001</v>
      </c>
    </row>
    <row r="41" spans="1:4" s="6" customFormat="1" ht="11.25" customHeight="1">
      <c r="A41" s="755" t="s">
        <v>1865</v>
      </c>
      <c r="B41" s="754">
        <v>35757.24</v>
      </c>
      <c r="C41" s="754">
        <v>64983.17</v>
      </c>
      <c r="D41" s="754">
        <v>50088.32</v>
      </c>
    </row>
    <row r="42" spans="1:4" s="6" customFormat="1" ht="11.25" customHeight="1">
      <c r="A42" s="755" t="s">
        <v>1864</v>
      </c>
      <c r="B42" s="754">
        <v>42156.79</v>
      </c>
      <c r="C42" s="754">
        <v>72295.78</v>
      </c>
      <c r="D42" s="754">
        <v>58641.83</v>
      </c>
    </row>
    <row r="43" spans="1:4" s="6" customFormat="1" ht="11.25" customHeight="1">
      <c r="A43" s="755" t="s">
        <v>1863</v>
      </c>
      <c r="B43" s="754">
        <v>35156.71</v>
      </c>
      <c r="C43" s="754">
        <v>62660.7</v>
      </c>
      <c r="D43" s="754">
        <v>49616.47</v>
      </c>
    </row>
    <row r="44" spans="1:4" s="6" customFormat="1" ht="11.25" customHeight="1">
      <c r="A44" s="755" t="s">
        <v>1862</v>
      </c>
      <c r="B44" s="754">
        <v>48421.54</v>
      </c>
      <c r="C44" s="754">
        <v>73123.05</v>
      </c>
      <c r="D44" s="754">
        <v>63647.29</v>
      </c>
    </row>
    <row r="45" spans="1:4" s="6" customFormat="1" ht="11.25" customHeight="1">
      <c r="A45" s="755" t="s">
        <v>1861</v>
      </c>
      <c r="B45" s="754">
        <v>39370.65</v>
      </c>
      <c r="C45" s="754">
        <v>71511.41</v>
      </c>
      <c r="D45" s="754">
        <v>56530.77</v>
      </c>
    </row>
    <row r="46" spans="1:4" s="6" customFormat="1" ht="11.25" customHeight="1">
      <c r="A46" s="755" t="s">
        <v>1860</v>
      </c>
      <c r="B46" s="754">
        <v>23748.62</v>
      </c>
      <c r="C46" s="754">
        <v>37905.06</v>
      </c>
      <c r="D46" s="754">
        <v>26891.21</v>
      </c>
    </row>
    <row r="47" spans="1:4" s="6" customFormat="1" ht="11.25" customHeight="1">
      <c r="A47" s="755" t="s">
        <v>1859</v>
      </c>
      <c r="B47" s="754">
        <v>37590.5</v>
      </c>
      <c r="C47" s="754">
        <v>65586.77</v>
      </c>
      <c r="D47" s="754">
        <v>50382.46</v>
      </c>
    </row>
    <row r="48" spans="1:4" s="6" customFormat="1" ht="11.25" customHeight="1">
      <c r="A48" s="755" t="s">
        <v>1858</v>
      </c>
      <c r="B48" s="754">
        <v>36073.85</v>
      </c>
      <c r="C48" s="754">
        <v>60339.25</v>
      </c>
      <c r="D48" s="754">
        <v>49392.81</v>
      </c>
    </row>
    <row r="49" spans="1:5" s="6" customFormat="1" ht="11.25" customHeight="1">
      <c r="A49" s="755" t="s">
        <v>1857</v>
      </c>
      <c r="B49" s="754">
        <v>31413.59</v>
      </c>
      <c r="C49" s="754">
        <v>63331.71</v>
      </c>
      <c r="D49" s="754">
        <v>46265.54</v>
      </c>
    </row>
    <row r="50" spans="1:5" s="6" customFormat="1" ht="11.25" customHeight="1">
      <c r="A50" s="755" t="s">
        <v>1856</v>
      </c>
      <c r="B50" s="754">
        <v>35575.440000000002</v>
      </c>
      <c r="C50" s="754">
        <v>70022.34</v>
      </c>
      <c r="D50" s="754">
        <v>56534.86</v>
      </c>
    </row>
    <row r="51" spans="1:5" s="19" customFormat="1" ht="11.25" customHeight="1">
      <c r="A51" s="755" t="s">
        <v>1855</v>
      </c>
      <c r="B51" s="754">
        <v>39735.26</v>
      </c>
      <c r="C51" s="754">
        <v>71581.88</v>
      </c>
      <c r="D51" s="754">
        <v>53528.11</v>
      </c>
    </row>
    <row r="52" spans="1:5" s="6" customFormat="1" ht="11.25" customHeight="1">
      <c r="A52" s="755" t="s">
        <v>1854</v>
      </c>
      <c r="B52" s="754">
        <v>42165.99</v>
      </c>
      <c r="C52" s="754">
        <v>78405.279999999999</v>
      </c>
      <c r="D52" s="754">
        <v>56050.75</v>
      </c>
      <c r="E52" s="399"/>
    </row>
    <row r="53" spans="1:5" s="6" customFormat="1" ht="11.25" customHeight="1">
      <c r="A53" s="755" t="s">
        <v>1853</v>
      </c>
      <c r="B53" s="754">
        <v>40178.51</v>
      </c>
      <c r="C53" s="754">
        <v>69952.89</v>
      </c>
      <c r="D53" s="754">
        <v>52825.440000000002</v>
      </c>
    </row>
    <row r="54" spans="1:5" s="6" customFormat="1" ht="11.25" customHeight="1">
      <c r="A54" s="755" t="s">
        <v>1852</v>
      </c>
      <c r="B54" s="754">
        <v>41802.400000000001</v>
      </c>
      <c r="C54" s="754">
        <v>69784.37</v>
      </c>
      <c r="D54" s="754">
        <v>57063.9</v>
      </c>
    </row>
    <row r="55" spans="1:5" s="6" customFormat="1" ht="11.25" customHeight="1">
      <c r="A55" s="755" t="s">
        <v>1851</v>
      </c>
      <c r="B55" s="754">
        <v>38592.410000000003</v>
      </c>
      <c r="C55" s="754">
        <v>83972.47</v>
      </c>
      <c r="D55" s="754">
        <v>51355.77</v>
      </c>
    </row>
    <row r="56" spans="1:5" s="6" customFormat="1" ht="11.25" customHeight="1">
      <c r="A56" s="755" t="s">
        <v>1850</v>
      </c>
      <c r="B56" s="754">
        <v>38343.21</v>
      </c>
      <c r="C56" s="754">
        <v>63829.09</v>
      </c>
      <c r="D56" s="754">
        <v>50728.69</v>
      </c>
    </row>
    <row r="57" spans="1:5" s="6" customFormat="1" ht="11.25" customHeight="1">
      <c r="A57" s="755" t="s">
        <v>1849</v>
      </c>
      <c r="B57" s="754">
        <v>41282.550000000003</v>
      </c>
      <c r="C57" s="754">
        <v>77054.09</v>
      </c>
      <c r="D57" s="754">
        <v>59528.33</v>
      </c>
    </row>
    <row r="58" spans="1:5" s="6" customFormat="1" ht="11.25" customHeight="1">
      <c r="A58" s="755" t="s">
        <v>1848</v>
      </c>
      <c r="B58" s="754">
        <v>39543.25</v>
      </c>
      <c r="C58" s="754">
        <v>87976.02</v>
      </c>
      <c r="D58" s="754">
        <v>65577.58</v>
      </c>
      <c r="E58" s="8"/>
    </row>
    <row r="59" spans="1:5" s="6" customFormat="1" ht="11.25" customHeight="1">
      <c r="A59" s="755" t="s">
        <v>1847</v>
      </c>
      <c r="B59" s="754">
        <v>37350.49</v>
      </c>
      <c r="C59" s="754">
        <v>70650.44</v>
      </c>
      <c r="D59" s="754">
        <v>54945.69</v>
      </c>
    </row>
    <row r="60" spans="1:5" s="6" customFormat="1" ht="11.25" customHeight="1">
      <c r="A60" s="755"/>
      <c r="B60" s="754"/>
      <c r="C60" s="754"/>
      <c r="D60" s="754"/>
    </row>
    <row r="61" spans="1:5" s="6" customFormat="1" ht="11.25" customHeight="1">
      <c r="A61" s="757" t="s">
        <v>1846</v>
      </c>
      <c r="B61" s="756">
        <v>37283.56</v>
      </c>
      <c r="C61" s="756">
        <v>67382.740000000005</v>
      </c>
      <c r="D61" s="756">
        <v>54318.400000000001</v>
      </c>
    </row>
    <row r="62" spans="1:5" s="6" customFormat="1" ht="11.25" customHeight="1">
      <c r="A62" s="755" t="s">
        <v>1845</v>
      </c>
      <c r="B62" s="754">
        <v>44587.71</v>
      </c>
      <c r="C62" s="754">
        <v>70281.27</v>
      </c>
      <c r="D62" s="754">
        <v>59257.46</v>
      </c>
    </row>
    <row r="63" spans="1:5" s="6" customFormat="1" ht="11.25" customHeight="1">
      <c r="A63" s="755" t="s">
        <v>1844</v>
      </c>
      <c r="B63" s="754">
        <v>35767.230000000003</v>
      </c>
      <c r="C63" s="754">
        <v>71498.63</v>
      </c>
      <c r="D63" s="754">
        <v>58333.94</v>
      </c>
    </row>
    <row r="64" spans="1:5" s="6" customFormat="1" ht="11.25" customHeight="1">
      <c r="A64" s="755" t="s">
        <v>1843</v>
      </c>
      <c r="B64" s="754">
        <v>41991.23</v>
      </c>
      <c r="C64" s="754">
        <v>69988.45</v>
      </c>
      <c r="D64" s="754">
        <v>57715.54</v>
      </c>
    </row>
    <row r="65" spans="1:4" s="6" customFormat="1" ht="11.25" customHeight="1">
      <c r="A65" s="755" t="s">
        <v>1842</v>
      </c>
      <c r="B65" s="754">
        <v>43665.22</v>
      </c>
      <c r="C65" s="754">
        <v>74639.8</v>
      </c>
      <c r="D65" s="754">
        <v>59362.92</v>
      </c>
    </row>
    <row r="66" spans="1:4" s="6" customFormat="1" ht="11.25" customHeight="1">
      <c r="A66" s="755" t="s">
        <v>1841</v>
      </c>
      <c r="B66" s="754">
        <v>41681</v>
      </c>
      <c r="C66" s="754">
        <v>74566.09</v>
      </c>
      <c r="D66" s="754">
        <v>60242.400000000001</v>
      </c>
    </row>
    <row r="67" spans="1:4" s="6" customFormat="1" ht="11.25" customHeight="1">
      <c r="A67" s="755" t="s">
        <v>1840</v>
      </c>
      <c r="B67" s="754">
        <v>38476.339999999997</v>
      </c>
      <c r="C67" s="754">
        <v>68463.929999999993</v>
      </c>
      <c r="D67" s="754">
        <v>55332.01</v>
      </c>
    </row>
    <row r="68" spans="1:4" s="6" customFormat="1" ht="11.25" customHeight="1">
      <c r="A68" s="755" t="s">
        <v>1839</v>
      </c>
      <c r="B68" s="754">
        <v>44950.16</v>
      </c>
      <c r="C68" s="754">
        <v>100066.14</v>
      </c>
      <c r="D68" s="754">
        <v>72699.61</v>
      </c>
    </row>
    <row r="69" spans="1:4" s="6" customFormat="1" ht="11.25" customHeight="1">
      <c r="A69" s="755" t="s">
        <v>1838</v>
      </c>
      <c r="B69" s="754">
        <v>34821.19</v>
      </c>
      <c r="C69" s="754">
        <v>59493.97</v>
      </c>
      <c r="D69" s="754">
        <v>43310.97</v>
      </c>
    </row>
    <row r="70" spans="1:4" s="6" customFormat="1" ht="11.25" customHeight="1">
      <c r="A70" s="755"/>
      <c r="B70" s="758"/>
      <c r="C70" s="758"/>
      <c r="D70" s="758"/>
    </row>
    <row r="71" spans="1:4" s="6" customFormat="1" ht="11.25" customHeight="1">
      <c r="A71" s="757" t="s">
        <v>940</v>
      </c>
      <c r="B71" s="756">
        <v>38827.519999999997</v>
      </c>
      <c r="C71" s="756">
        <v>72445.69</v>
      </c>
      <c r="D71" s="756">
        <v>58670.79</v>
      </c>
    </row>
    <row r="72" spans="1:4" s="6" customFormat="1" ht="11.25" customHeight="1">
      <c r="A72" s="755" t="s">
        <v>1837</v>
      </c>
      <c r="B72" s="754">
        <v>49853.38</v>
      </c>
      <c r="C72" s="754">
        <v>81646.02</v>
      </c>
      <c r="D72" s="754">
        <v>65214.23</v>
      </c>
    </row>
    <row r="73" spans="1:4" s="6" customFormat="1" ht="11.25" customHeight="1">
      <c r="A73" s="755" t="s">
        <v>1836</v>
      </c>
      <c r="B73" s="754">
        <v>41710.69</v>
      </c>
      <c r="C73" s="754">
        <v>60462.53</v>
      </c>
      <c r="D73" s="754">
        <v>52438.61</v>
      </c>
    </row>
    <row r="74" spans="1:4" s="6" customFormat="1" ht="11.25" customHeight="1">
      <c r="A74" s="755" t="s">
        <v>1835</v>
      </c>
      <c r="B74" s="754">
        <v>43363.19</v>
      </c>
      <c r="C74" s="754">
        <v>65825.47</v>
      </c>
      <c r="D74" s="754">
        <v>54098.27</v>
      </c>
    </row>
    <row r="75" spans="1:4" s="6" customFormat="1" ht="11.25" customHeight="1">
      <c r="A75" s="755" t="s">
        <v>1834</v>
      </c>
      <c r="B75" s="754">
        <v>36796.199999999997</v>
      </c>
      <c r="C75" s="754">
        <v>58959.519999999997</v>
      </c>
      <c r="D75" s="754">
        <v>47825.13</v>
      </c>
    </row>
    <row r="76" spans="1:4" s="6" customFormat="1" ht="11.25" customHeight="1">
      <c r="A76" s="755" t="s">
        <v>1833</v>
      </c>
      <c r="B76" s="754">
        <v>55540.88</v>
      </c>
      <c r="C76" s="754">
        <v>86069.06</v>
      </c>
      <c r="D76" s="754">
        <v>73414.25</v>
      </c>
    </row>
    <row r="77" spans="1:4" s="6" customFormat="1" ht="11.25" customHeight="1">
      <c r="A77" s="755" t="s">
        <v>1832</v>
      </c>
      <c r="B77" s="754">
        <v>52616.76</v>
      </c>
      <c r="C77" s="754">
        <v>85357.48</v>
      </c>
      <c r="D77" s="754">
        <v>71877.45</v>
      </c>
    </row>
    <row r="78" spans="1:4" s="6" customFormat="1" ht="11.25" customHeight="1">
      <c r="A78" s="755" t="s">
        <v>1831</v>
      </c>
      <c r="B78" s="754">
        <v>59273.84</v>
      </c>
      <c r="C78" s="754">
        <v>93123.4</v>
      </c>
      <c r="D78" s="754">
        <v>79909.570000000007</v>
      </c>
    </row>
    <row r="79" spans="1:4" s="6" customFormat="1" ht="11.25" customHeight="1">
      <c r="A79" s="755" t="s">
        <v>1830</v>
      </c>
      <c r="B79" s="754">
        <v>56427.53</v>
      </c>
      <c r="C79" s="754">
        <v>81502.679999999993</v>
      </c>
      <c r="D79" s="754">
        <v>73862.7</v>
      </c>
    </row>
    <row r="80" spans="1:4" s="6" customFormat="1" ht="11.25" customHeight="1">
      <c r="A80" s="755" t="s">
        <v>1829</v>
      </c>
      <c r="B80" s="754">
        <v>43992.86</v>
      </c>
      <c r="C80" s="754">
        <v>77406.25</v>
      </c>
      <c r="D80" s="754">
        <v>63891.41</v>
      </c>
    </row>
    <row r="81" spans="1:5" s="6" customFormat="1" ht="11.25" customHeight="1">
      <c r="A81" s="755" t="s">
        <v>1828</v>
      </c>
      <c r="B81" s="754">
        <v>54211.92</v>
      </c>
      <c r="C81" s="754">
        <v>79030.080000000002</v>
      </c>
      <c r="D81" s="754">
        <v>70378.53</v>
      </c>
    </row>
    <row r="82" spans="1:5" s="6" customFormat="1" ht="11.25" customHeight="1">
      <c r="A82" s="755" t="s">
        <v>1827</v>
      </c>
      <c r="B82" s="754">
        <v>48436.37</v>
      </c>
      <c r="C82" s="754">
        <v>77062.240000000005</v>
      </c>
      <c r="D82" s="754">
        <v>66407.009999999995</v>
      </c>
    </row>
    <row r="83" spans="1:5" s="6" customFormat="1" ht="11.25" customHeight="1">
      <c r="A83" s="755" t="s">
        <v>1826</v>
      </c>
      <c r="B83" s="754">
        <v>34037.949999999997</v>
      </c>
      <c r="C83" s="754">
        <v>47530.26</v>
      </c>
      <c r="D83" s="754">
        <v>43749.18</v>
      </c>
    </row>
    <row r="84" spans="1:5" s="6" customFormat="1" ht="11.25" customHeight="1">
      <c r="A84" s="755" t="s">
        <v>1825</v>
      </c>
      <c r="B84" s="754">
        <v>33218.86</v>
      </c>
      <c r="C84" s="754">
        <v>52288.1</v>
      </c>
      <c r="D84" s="754">
        <v>46035.44</v>
      </c>
    </row>
    <row r="85" spans="1:5" s="6" customFormat="1" ht="11.25" customHeight="1">
      <c r="A85" s="755" t="s">
        <v>1824</v>
      </c>
      <c r="B85" s="754">
        <v>33284.39</v>
      </c>
      <c r="C85" s="754">
        <v>44942.99</v>
      </c>
      <c r="D85" s="754">
        <v>38260.31</v>
      </c>
    </row>
    <row r="86" spans="1:5" s="6" customFormat="1" ht="11.25" customHeight="1">
      <c r="A86" s="755" t="s">
        <v>1823</v>
      </c>
      <c r="B86" s="754">
        <v>32276.92</v>
      </c>
      <c r="C86" s="754">
        <v>45408.84</v>
      </c>
      <c r="D86" s="754">
        <v>39674.25</v>
      </c>
    </row>
    <row r="87" spans="1:5" s="6" customFormat="1" ht="11.25" customHeight="1">
      <c r="A87" s="755" t="s">
        <v>1822</v>
      </c>
      <c r="B87" s="754">
        <v>31219.279999999999</v>
      </c>
      <c r="C87" s="754">
        <v>49638.37</v>
      </c>
      <c r="D87" s="754">
        <v>43610.96</v>
      </c>
    </row>
    <row r="88" spans="1:5" s="6" customFormat="1" ht="11.25" customHeight="1">
      <c r="A88" s="755" t="s">
        <v>1821</v>
      </c>
      <c r="B88" s="754">
        <v>30351.06</v>
      </c>
      <c r="C88" s="754">
        <v>50954.02</v>
      </c>
      <c r="D88" s="754">
        <v>43701.06</v>
      </c>
    </row>
    <row r="89" spans="1:5" s="6" customFormat="1" ht="11.25" customHeight="1">
      <c r="A89" s="755" t="s">
        <v>1820</v>
      </c>
      <c r="B89" s="754">
        <v>36043.67</v>
      </c>
      <c r="C89" s="754">
        <v>59953.68</v>
      </c>
      <c r="D89" s="754">
        <v>51203.839999999997</v>
      </c>
    </row>
    <row r="90" spans="1:5" s="6" customFormat="1" ht="11.25" customHeight="1">
      <c r="A90" s="755" t="s">
        <v>1819</v>
      </c>
      <c r="B90" s="754">
        <v>33904.85</v>
      </c>
      <c r="C90" s="754">
        <v>56112.19</v>
      </c>
      <c r="D90" s="754">
        <v>51977.87</v>
      </c>
      <c r="E90" s="759"/>
    </row>
    <row r="91" spans="1:5" s="6" customFormat="1" ht="11.25" customHeight="1">
      <c r="A91" s="755" t="s">
        <v>1818</v>
      </c>
      <c r="B91" s="754">
        <v>33933.51</v>
      </c>
      <c r="C91" s="754">
        <v>62009.57</v>
      </c>
      <c r="D91" s="754">
        <v>55244.98</v>
      </c>
    </row>
    <row r="92" spans="1:5" s="6" customFormat="1" ht="11.25" customHeight="1">
      <c r="A92" s="755" t="s">
        <v>1817</v>
      </c>
      <c r="B92" s="754">
        <v>32313.78</v>
      </c>
      <c r="C92" s="754">
        <v>54846.71</v>
      </c>
      <c r="D92" s="754">
        <v>45610.54</v>
      </c>
    </row>
    <row r="93" spans="1:5" s="6" customFormat="1" ht="11.25" customHeight="1">
      <c r="A93" s="755" t="s">
        <v>1816</v>
      </c>
      <c r="B93" s="754">
        <v>39088.61</v>
      </c>
      <c r="C93" s="754">
        <v>45688.35</v>
      </c>
      <c r="D93" s="754">
        <v>43758.39</v>
      </c>
    </row>
    <row r="94" spans="1:5" s="6" customFormat="1" ht="11.25" customHeight="1">
      <c r="A94" s="755" t="s">
        <v>1815</v>
      </c>
      <c r="B94" s="754">
        <v>33932.49</v>
      </c>
      <c r="C94" s="754">
        <v>62617.74</v>
      </c>
      <c r="D94" s="754">
        <v>55691.38</v>
      </c>
    </row>
    <row r="95" spans="1:5" s="19" customFormat="1" ht="11.25" customHeight="1">
      <c r="A95" s="755" t="s">
        <v>1814</v>
      </c>
      <c r="B95" s="754">
        <v>33780.959999999999</v>
      </c>
      <c r="C95" s="754">
        <v>46144.99</v>
      </c>
      <c r="D95" s="754">
        <v>40374.559999999998</v>
      </c>
    </row>
    <row r="96" spans="1:5" s="6" customFormat="1" ht="11.25" customHeight="1">
      <c r="A96" s="755"/>
      <c r="B96" s="754"/>
      <c r="C96" s="754"/>
      <c r="D96" s="754"/>
    </row>
    <row r="97" spans="1:5" s="6" customFormat="1" ht="11.25" customHeight="1">
      <c r="A97" s="757" t="s">
        <v>742</v>
      </c>
      <c r="B97" s="756">
        <v>32634.25</v>
      </c>
      <c r="C97" s="756">
        <v>63776.74</v>
      </c>
      <c r="D97" s="756">
        <v>49602.54</v>
      </c>
    </row>
    <row r="98" spans="1:5" s="6" customFormat="1" ht="11.25" customHeight="1">
      <c r="A98" s="755" t="s">
        <v>1813</v>
      </c>
      <c r="B98" s="754">
        <v>35265.54</v>
      </c>
      <c r="C98" s="754">
        <v>56712.160000000003</v>
      </c>
      <c r="D98" s="754">
        <v>52255.34</v>
      </c>
    </row>
    <row r="99" spans="1:5" s="6" customFormat="1" ht="11.25" customHeight="1">
      <c r="A99" s="755" t="s">
        <v>1812</v>
      </c>
      <c r="B99" s="754">
        <v>23570.09</v>
      </c>
      <c r="C99" s="754">
        <v>64590.7</v>
      </c>
      <c r="D99" s="754">
        <v>47878.37</v>
      </c>
    </row>
    <row r="100" spans="1:5" s="6" customFormat="1" ht="11.25" customHeight="1">
      <c r="A100" s="755" t="s">
        <v>1811</v>
      </c>
      <c r="B100" s="754">
        <v>56446.99</v>
      </c>
      <c r="C100" s="754">
        <v>91647</v>
      </c>
      <c r="D100" s="754">
        <v>79133.490000000005</v>
      </c>
      <c r="E100" s="8"/>
    </row>
    <row r="101" spans="1:5" s="6" customFormat="1" ht="11.25" customHeight="1">
      <c r="A101" s="755" t="s">
        <v>1810</v>
      </c>
      <c r="B101" s="754">
        <v>50086.82</v>
      </c>
      <c r="C101" s="754">
        <v>78225.33</v>
      </c>
      <c r="D101" s="754">
        <v>61523.24</v>
      </c>
    </row>
    <row r="102" spans="1:5" s="6" customFormat="1" ht="11.25" customHeight="1">
      <c r="A102" s="755" t="s">
        <v>1809</v>
      </c>
      <c r="B102" s="754">
        <v>42888.12</v>
      </c>
      <c r="C102" s="754">
        <v>85718.9</v>
      </c>
      <c r="D102" s="754">
        <v>59736.62</v>
      </c>
    </row>
    <row r="103" spans="1:5" s="6" customFormat="1" ht="11.25" customHeight="1">
      <c r="A103" s="755" t="s">
        <v>1808</v>
      </c>
      <c r="B103" s="754">
        <v>38350.410000000003</v>
      </c>
      <c r="C103" s="754">
        <v>65417.97</v>
      </c>
      <c r="D103" s="754">
        <v>50090.92</v>
      </c>
    </row>
    <row r="104" spans="1:5" s="6" customFormat="1" ht="11.25" customHeight="1">
      <c r="A104" s="755" t="s">
        <v>1807</v>
      </c>
      <c r="B104" s="754">
        <v>41882.699999999997</v>
      </c>
      <c r="C104" s="754">
        <v>59131.519999999997</v>
      </c>
      <c r="D104" s="754">
        <v>51890.85</v>
      </c>
    </row>
    <row r="105" spans="1:5" s="6" customFormat="1" ht="11.25" customHeight="1">
      <c r="A105" s="755" t="s">
        <v>1806</v>
      </c>
      <c r="B105" s="754">
        <v>46179.8</v>
      </c>
      <c r="C105" s="754">
        <v>69626</v>
      </c>
      <c r="D105" s="754">
        <v>56115.26</v>
      </c>
    </row>
    <row r="106" spans="1:5" s="6" customFormat="1" ht="11.25" customHeight="1">
      <c r="A106" s="755" t="s">
        <v>1805</v>
      </c>
      <c r="B106" s="754">
        <v>25984.33</v>
      </c>
      <c r="C106" s="754">
        <v>58197.77</v>
      </c>
      <c r="D106" s="754">
        <v>31905.26</v>
      </c>
    </row>
    <row r="107" spans="1:5" s="6" customFormat="1" ht="11.25" customHeight="1">
      <c r="A107" s="755" t="s">
        <v>1804</v>
      </c>
      <c r="B107" s="754">
        <v>49997.74</v>
      </c>
      <c r="C107" s="754">
        <v>85524.37</v>
      </c>
      <c r="D107" s="754">
        <v>73941.539999999994</v>
      </c>
    </row>
    <row r="108" spans="1:5" s="6" customFormat="1" ht="11.25" customHeight="1">
      <c r="A108" s="755" t="s">
        <v>1803</v>
      </c>
      <c r="B108" s="754">
        <v>49785.81</v>
      </c>
      <c r="C108" s="754">
        <v>78011.350000000006</v>
      </c>
      <c r="D108" s="754">
        <v>69241.039999999994</v>
      </c>
    </row>
    <row r="109" spans="1:5" s="6" customFormat="1" ht="11.25" customHeight="1">
      <c r="A109" s="755" t="s">
        <v>1802</v>
      </c>
      <c r="B109" s="754">
        <v>27935.79</v>
      </c>
      <c r="C109" s="754">
        <v>41336.980000000003</v>
      </c>
      <c r="D109" s="754">
        <v>35667.919999999998</v>
      </c>
    </row>
    <row r="110" spans="1:5" s="6" customFormat="1" ht="11.25" customHeight="1">
      <c r="A110" s="755" t="s">
        <v>1801</v>
      </c>
      <c r="B110" s="754">
        <v>21723.06</v>
      </c>
      <c r="C110" s="754">
        <v>40805.61</v>
      </c>
      <c r="D110" s="754">
        <v>32066.01</v>
      </c>
    </row>
    <row r="111" spans="1:5" s="6" customFormat="1" ht="11.25" customHeight="1">
      <c r="A111" s="755" t="s">
        <v>1800</v>
      </c>
      <c r="B111" s="754">
        <v>34232.480000000003</v>
      </c>
      <c r="C111" s="754">
        <v>54163.8</v>
      </c>
      <c r="D111" s="754">
        <v>47171.91</v>
      </c>
    </row>
    <row r="112" spans="1:5" s="6" customFormat="1" ht="11.25" customHeight="1">
      <c r="A112" s="755"/>
      <c r="B112" s="758"/>
      <c r="C112" s="758"/>
      <c r="D112" s="758"/>
    </row>
    <row r="113" spans="1:5" s="6" customFormat="1" ht="11.25" customHeight="1">
      <c r="A113" s="757" t="s">
        <v>1799</v>
      </c>
      <c r="B113" s="756">
        <v>21001.24</v>
      </c>
      <c r="C113" s="756">
        <v>44280.56</v>
      </c>
      <c r="D113" s="756">
        <v>32297.4</v>
      </c>
    </row>
    <row r="114" spans="1:5" s="6" customFormat="1" ht="11.25" customHeight="1">
      <c r="A114" s="755" t="s">
        <v>1798</v>
      </c>
      <c r="B114" s="754">
        <v>30548.66</v>
      </c>
      <c r="C114" s="754">
        <v>40401.18</v>
      </c>
      <c r="D114" s="754">
        <v>36096.910000000003</v>
      </c>
    </row>
    <row r="115" spans="1:5" s="6" customFormat="1" ht="11.25" customHeight="1">
      <c r="A115" s="755" t="s">
        <v>1797</v>
      </c>
      <c r="B115" s="754">
        <v>42106.92</v>
      </c>
      <c r="C115" s="754">
        <v>89158.02</v>
      </c>
      <c r="D115" s="754">
        <v>70728.69</v>
      </c>
    </row>
    <row r="116" spans="1:5" s="6" customFormat="1" ht="11.25" customHeight="1">
      <c r="A116" s="755" t="s">
        <v>1796</v>
      </c>
      <c r="B116" s="754">
        <v>29311.85</v>
      </c>
      <c r="C116" s="754">
        <v>45686.31</v>
      </c>
      <c r="D116" s="754">
        <v>38732.31</v>
      </c>
    </row>
    <row r="117" spans="1:5" s="6" customFormat="1" ht="11.25" customHeight="1">
      <c r="A117" s="755" t="s">
        <v>1795</v>
      </c>
      <c r="B117" s="754">
        <v>25587.08</v>
      </c>
      <c r="C117" s="754">
        <v>42871.74</v>
      </c>
      <c r="D117" s="754">
        <v>33326.370000000003</v>
      </c>
    </row>
    <row r="118" spans="1:5" s="6" customFormat="1" ht="11.25" customHeight="1">
      <c r="A118" s="755" t="s">
        <v>1794</v>
      </c>
      <c r="B118" s="754">
        <v>28262.400000000001</v>
      </c>
      <c r="C118" s="754">
        <v>49651.68</v>
      </c>
      <c r="D118" s="754">
        <v>36108.17</v>
      </c>
    </row>
    <row r="119" spans="1:5" s="6" customFormat="1" ht="11.25" customHeight="1">
      <c r="A119" s="755" t="s">
        <v>1793</v>
      </c>
      <c r="B119" s="754">
        <v>32266.68</v>
      </c>
      <c r="C119" s="754">
        <v>46775.68</v>
      </c>
      <c r="D119" s="754">
        <v>40487.19</v>
      </c>
      <c r="E119" s="8"/>
    </row>
    <row r="120" spans="1:5" s="6" customFormat="1" ht="11.25" customHeight="1">
      <c r="A120" s="755" t="s">
        <v>1792</v>
      </c>
      <c r="B120" s="754">
        <v>31509.03</v>
      </c>
      <c r="C120" s="754">
        <v>46365.120000000003</v>
      </c>
      <c r="D120" s="754">
        <v>40070.480000000003</v>
      </c>
    </row>
    <row r="121" spans="1:5" s="6" customFormat="1" ht="11.25" customHeight="1">
      <c r="A121" s="755" t="s">
        <v>1791</v>
      </c>
      <c r="B121" s="754">
        <v>30392.01</v>
      </c>
      <c r="C121" s="754">
        <v>47986.9</v>
      </c>
      <c r="D121" s="754">
        <v>41525.370000000003</v>
      </c>
    </row>
    <row r="122" spans="1:5" s="6" customFormat="1" ht="11.25" customHeight="1">
      <c r="A122" s="755" t="s">
        <v>1790</v>
      </c>
      <c r="B122" s="754">
        <v>30008.07</v>
      </c>
      <c r="C122" s="754">
        <v>57241.49</v>
      </c>
      <c r="D122" s="754">
        <v>49073.21</v>
      </c>
    </row>
    <row r="123" spans="1:5" s="6" customFormat="1" ht="11.25" customHeight="1">
      <c r="A123" s="755" t="s">
        <v>1789</v>
      </c>
      <c r="B123" s="754">
        <v>18810.2</v>
      </c>
      <c r="C123" s="754">
        <v>24818.16</v>
      </c>
      <c r="D123" s="754">
        <v>22285.15</v>
      </c>
    </row>
    <row r="124" spans="1:5" s="6" customFormat="1" ht="11.25" customHeight="1">
      <c r="A124" s="755" t="s">
        <v>1788</v>
      </c>
      <c r="B124" s="754">
        <v>29319.01</v>
      </c>
      <c r="C124" s="754">
        <v>53955.95</v>
      </c>
      <c r="D124" s="754">
        <v>45302.36</v>
      </c>
    </row>
    <row r="125" spans="1:5" s="6" customFormat="1" ht="11.25" customHeight="1">
      <c r="A125" s="755"/>
      <c r="B125" s="758"/>
      <c r="C125" s="758"/>
      <c r="D125" s="758"/>
    </row>
    <row r="126" spans="1:5" s="6" customFormat="1" ht="11.25" customHeight="1">
      <c r="A126" s="757" t="s">
        <v>1787</v>
      </c>
      <c r="B126" s="756">
        <v>34649.19</v>
      </c>
      <c r="C126" s="756">
        <v>109521.4</v>
      </c>
      <c r="D126" s="756">
        <v>63303.72</v>
      </c>
    </row>
    <row r="127" spans="1:5" s="6" customFormat="1" ht="11.25" customHeight="1">
      <c r="A127" s="755" t="s">
        <v>1786</v>
      </c>
      <c r="B127" s="754">
        <v>46607.77</v>
      </c>
      <c r="C127" s="754">
        <v>136489.66</v>
      </c>
      <c r="D127" s="754">
        <v>86389.53</v>
      </c>
    </row>
    <row r="128" spans="1:5" s="6" customFormat="1" ht="11.25" customHeight="1">
      <c r="A128" s="755" t="s">
        <v>1785</v>
      </c>
      <c r="B128" s="754">
        <v>27227.29</v>
      </c>
      <c r="C128" s="754">
        <v>36781.870000000003</v>
      </c>
      <c r="D128" s="754">
        <v>33046.86</v>
      </c>
    </row>
    <row r="129" spans="1:4" s="6" customFormat="1" ht="11.25" customHeight="1">
      <c r="A129" s="755" t="s">
        <v>1784</v>
      </c>
      <c r="B129" s="754">
        <v>35123.230000000003</v>
      </c>
      <c r="C129" s="754">
        <v>48799.839999999997</v>
      </c>
      <c r="D129" s="754">
        <v>43460.45</v>
      </c>
    </row>
    <row r="130" spans="1:4" s="6" customFormat="1" ht="11.25" customHeight="1">
      <c r="A130" s="755"/>
      <c r="B130" s="758"/>
      <c r="C130" s="758"/>
      <c r="D130" s="758"/>
    </row>
    <row r="131" spans="1:4" s="6" customFormat="1" ht="11.25" customHeight="1">
      <c r="A131" s="757" t="s">
        <v>1783</v>
      </c>
      <c r="B131" s="756">
        <v>28507.1</v>
      </c>
      <c r="C131" s="756">
        <v>75464.009999999995</v>
      </c>
      <c r="D131" s="756">
        <v>54330.68</v>
      </c>
    </row>
    <row r="132" spans="1:4" s="6" customFormat="1" ht="11.25" customHeight="1">
      <c r="A132" s="755" t="s">
        <v>1782</v>
      </c>
      <c r="B132" s="754">
        <v>45714.97</v>
      </c>
      <c r="C132" s="754">
        <v>126595.15</v>
      </c>
      <c r="D132" s="754">
        <v>77794.289999999994</v>
      </c>
    </row>
    <row r="133" spans="1:4" s="6" customFormat="1" ht="11.25" customHeight="1">
      <c r="A133" s="755" t="s">
        <v>1781</v>
      </c>
      <c r="B133" s="754">
        <v>49843.14</v>
      </c>
      <c r="C133" s="754">
        <v>102088.24</v>
      </c>
      <c r="D133" s="754">
        <v>78744.429999999993</v>
      </c>
    </row>
    <row r="134" spans="1:4" s="6" customFormat="1" ht="11.25" customHeight="1">
      <c r="A134" s="755" t="s">
        <v>1780</v>
      </c>
      <c r="B134" s="754">
        <v>50637.65</v>
      </c>
      <c r="C134" s="754">
        <v>98997.23</v>
      </c>
      <c r="D134" s="754">
        <v>79118.13</v>
      </c>
    </row>
    <row r="135" spans="1:4" s="6" customFormat="1" ht="11.25" customHeight="1">
      <c r="A135" s="755" t="s">
        <v>1779</v>
      </c>
      <c r="B135" s="754">
        <v>58471.14</v>
      </c>
      <c r="C135" s="754">
        <v>120003.6</v>
      </c>
      <c r="D135" s="754">
        <v>91114.6</v>
      </c>
    </row>
    <row r="136" spans="1:4" s="6" customFormat="1" ht="11.25" customHeight="1">
      <c r="A136" s="755" t="s">
        <v>1778</v>
      </c>
      <c r="B136" s="754">
        <v>47260.99</v>
      </c>
      <c r="C136" s="754">
        <v>97799.33</v>
      </c>
      <c r="D136" s="754">
        <v>76146.91</v>
      </c>
    </row>
    <row r="137" spans="1:4" s="6" customFormat="1" ht="11.25" customHeight="1">
      <c r="A137" s="755" t="s">
        <v>1777</v>
      </c>
      <c r="B137" s="754">
        <v>49327.12</v>
      </c>
      <c r="C137" s="754">
        <v>103144.86</v>
      </c>
      <c r="D137" s="754">
        <v>75118.97</v>
      </c>
    </row>
    <row r="138" spans="1:4" s="6" customFormat="1" ht="11.25" customHeight="1">
      <c r="A138" s="755" t="s">
        <v>1776</v>
      </c>
      <c r="B138" s="754">
        <v>53845.38</v>
      </c>
      <c r="C138" s="754">
        <v>85146.57</v>
      </c>
      <c r="D138" s="754">
        <v>69278.92</v>
      </c>
    </row>
    <row r="139" spans="1:4" s="6" customFormat="1" ht="11.25" customHeight="1">
      <c r="A139" s="755" t="s">
        <v>1775</v>
      </c>
      <c r="B139" s="754">
        <v>47875.3</v>
      </c>
      <c r="C139" s="754">
        <v>69746.820000000007</v>
      </c>
      <c r="D139" s="754">
        <v>59549.26</v>
      </c>
    </row>
    <row r="140" spans="1:4" s="6" customFormat="1" ht="11.25" customHeight="1">
      <c r="A140" s="755" t="s">
        <v>1774</v>
      </c>
      <c r="B140" s="754">
        <v>50392.95</v>
      </c>
      <c r="C140" s="754">
        <v>89166.21</v>
      </c>
      <c r="D140" s="754">
        <v>72493.81</v>
      </c>
    </row>
    <row r="141" spans="1:4" s="6" customFormat="1" ht="11.25" customHeight="1">
      <c r="A141" s="755" t="s">
        <v>1773</v>
      </c>
      <c r="B141" s="754">
        <v>41887.82</v>
      </c>
      <c r="C141" s="754">
        <v>69930.09</v>
      </c>
      <c r="D141" s="754">
        <v>58972.83</v>
      </c>
    </row>
    <row r="142" spans="1:4" s="6" customFormat="1" ht="11.25" customHeight="1">
      <c r="A142" s="755" t="s">
        <v>1772</v>
      </c>
      <c r="B142" s="754">
        <v>40571.14</v>
      </c>
      <c r="C142" s="754">
        <v>79315.73</v>
      </c>
      <c r="D142" s="754">
        <v>59389.54</v>
      </c>
    </row>
    <row r="143" spans="1:4" s="6" customFormat="1" ht="11.25" customHeight="1">
      <c r="A143" s="755" t="s">
        <v>1771</v>
      </c>
      <c r="B143" s="754">
        <v>52993.53</v>
      </c>
      <c r="C143" s="754">
        <v>73153.17</v>
      </c>
      <c r="D143" s="754">
        <v>59903.51</v>
      </c>
    </row>
    <row r="144" spans="1:4" s="6" customFormat="1" ht="11.25" customHeight="1">
      <c r="A144" s="755" t="s">
        <v>1770</v>
      </c>
      <c r="B144" s="754">
        <v>20635.73</v>
      </c>
      <c r="C144" s="754">
        <v>24356.41</v>
      </c>
      <c r="D144" s="754">
        <v>22231.91</v>
      </c>
    </row>
    <row r="145" spans="1:4" s="6" customFormat="1" ht="11.25" customHeight="1">
      <c r="A145" s="755" t="s">
        <v>1769</v>
      </c>
      <c r="B145" s="754">
        <v>19667.169999999998</v>
      </c>
      <c r="C145" s="754">
        <v>34329.74</v>
      </c>
      <c r="D145" s="754">
        <v>22984.44</v>
      </c>
    </row>
    <row r="146" spans="1:4" s="6" customFormat="1" ht="11.25" customHeight="1">
      <c r="A146" s="755" t="s">
        <v>1768</v>
      </c>
      <c r="B146" s="754">
        <v>47907.040000000001</v>
      </c>
      <c r="C146" s="754">
        <v>84224.08</v>
      </c>
      <c r="D146" s="754">
        <v>71225.259999999995</v>
      </c>
    </row>
    <row r="147" spans="1:4" s="6" customFormat="1" ht="11.25" customHeight="1">
      <c r="A147" s="755" t="s">
        <v>1767</v>
      </c>
      <c r="B147" s="754">
        <v>41691.24</v>
      </c>
      <c r="C147" s="754">
        <v>77065.31</v>
      </c>
      <c r="D147" s="754">
        <v>61861.11</v>
      </c>
    </row>
    <row r="148" spans="1:4" s="6" customFormat="1" ht="11.25" customHeight="1">
      <c r="A148" s="755" t="s">
        <v>1766</v>
      </c>
      <c r="B148" s="754">
        <v>50644.82</v>
      </c>
      <c r="C148" s="754">
        <v>78450.58</v>
      </c>
      <c r="D148" s="754">
        <v>67214.83</v>
      </c>
    </row>
    <row r="149" spans="1:4" s="6" customFormat="1" ht="11.25" customHeight="1">
      <c r="A149" s="755" t="s">
        <v>1765</v>
      </c>
      <c r="B149" s="754">
        <v>54667.53</v>
      </c>
      <c r="C149" s="754">
        <v>88194.58</v>
      </c>
      <c r="D149" s="754">
        <v>78015.44</v>
      </c>
    </row>
    <row r="150" spans="1:4" s="6" customFormat="1" ht="11.25" customHeight="1">
      <c r="A150" s="755" t="s">
        <v>1764</v>
      </c>
      <c r="B150" s="754">
        <v>21954.45</v>
      </c>
      <c r="C150" s="754">
        <v>32496.03</v>
      </c>
      <c r="D150" s="754">
        <v>26655.98</v>
      </c>
    </row>
    <row r="151" spans="1:4" s="6" customFormat="1" ht="11.25" customHeight="1">
      <c r="A151" s="755" t="s">
        <v>1763</v>
      </c>
      <c r="B151" s="754">
        <v>18599.29</v>
      </c>
      <c r="C151" s="754">
        <v>36287.35</v>
      </c>
      <c r="D151" s="754">
        <v>32303.54</v>
      </c>
    </row>
    <row r="152" spans="1:4" s="6" customFormat="1" ht="11.25" customHeight="1">
      <c r="A152" s="755" t="s">
        <v>1762</v>
      </c>
      <c r="B152" s="754">
        <v>33827.03</v>
      </c>
      <c r="C152" s="754">
        <v>45221.48</v>
      </c>
      <c r="D152" s="754">
        <v>42566.63</v>
      </c>
    </row>
    <row r="153" spans="1:4" s="6" customFormat="1" ht="11.25" customHeight="1">
      <c r="A153" s="755" t="s">
        <v>1761</v>
      </c>
      <c r="B153" s="754">
        <v>42244.12</v>
      </c>
      <c r="C153" s="754">
        <v>79864.52</v>
      </c>
      <c r="D153" s="754">
        <v>57553.77</v>
      </c>
    </row>
    <row r="154" spans="1:4" s="6" customFormat="1" ht="11.25" customHeight="1">
      <c r="A154" s="755" t="s">
        <v>1760</v>
      </c>
      <c r="B154" s="754">
        <v>25782.63</v>
      </c>
      <c r="C154" s="754">
        <v>44115.72</v>
      </c>
      <c r="D154" s="754">
        <v>39780.730000000003</v>
      </c>
    </row>
    <row r="155" spans="1:4" s="6" customFormat="1" ht="11.25" customHeight="1">
      <c r="A155" s="755" t="s">
        <v>1759</v>
      </c>
      <c r="B155" s="754">
        <v>41985.08</v>
      </c>
      <c r="C155" s="754">
        <v>77952.990000000005</v>
      </c>
      <c r="D155" s="754">
        <v>60965.24</v>
      </c>
    </row>
    <row r="156" spans="1:4" s="6" customFormat="1" ht="11.25" customHeight="1">
      <c r="A156" s="755" t="s">
        <v>1758</v>
      </c>
      <c r="B156" s="754">
        <v>27200.67</v>
      </c>
      <c r="C156" s="754">
        <v>36160.39</v>
      </c>
      <c r="D156" s="754">
        <v>30948.99</v>
      </c>
    </row>
    <row r="157" spans="1:4" s="6" customFormat="1" ht="11.25" customHeight="1">
      <c r="A157" s="755" t="s">
        <v>1757</v>
      </c>
      <c r="B157" s="754">
        <v>35810.230000000003</v>
      </c>
      <c r="C157" s="754">
        <v>64194.47</v>
      </c>
      <c r="D157" s="754">
        <v>48059.59</v>
      </c>
    </row>
    <row r="158" spans="1:4" s="6" customFormat="1" ht="11.25" customHeight="1">
      <c r="A158" s="755" t="s">
        <v>1756</v>
      </c>
      <c r="B158" s="754">
        <v>20945.96</v>
      </c>
      <c r="C158" s="754">
        <v>27655.26</v>
      </c>
      <c r="D158" s="754">
        <v>25686.39</v>
      </c>
    </row>
    <row r="159" spans="1:4" s="6" customFormat="1" ht="11.25" customHeight="1">
      <c r="A159" s="755" t="s">
        <v>1755</v>
      </c>
      <c r="B159" s="754">
        <v>25871.71</v>
      </c>
      <c r="C159" s="754">
        <v>46865.78</v>
      </c>
      <c r="D159" s="754">
        <v>36086.67</v>
      </c>
    </row>
    <row r="160" spans="1:4" s="6" customFormat="1" ht="11.25" customHeight="1">
      <c r="A160" s="755"/>
      <c r="B160" s="754"/>
      <c r="C160" s="754"/>
      <c r="D160" s="754"/>
    </row>
    <row r="161" spans="1:4" s="6" customFormat="1" ht="11.25" customHeight="1">
      <c r="A161" s="757" t="s">
        <v>1754</v>
      </c>
      <c r="B161" s="756">
        <v>22204.27</v>
      </c>
      <c r="C161" s="756">
        <v>52988.42</v>
      </c>
      <c r="D161" s="756">
        <v>39124.44</v>
      </c>
    </row>
    <row r="162" spans="1:4" s="6" customFormat="1" ht="11.25" customHeight="1">
      <c r="A162" s="755" t="s">
        <v>1753</v>
      </c>
      <c r="B162" s="754">
        <v>38438.46</v>
      </c>
      <c r="C162" s="754">
        <v>79087.42</v>
      </c>
      <c r="D162" s="754">
        <v>64152.49</v>
      </c>
    </row>
    <row r="163" spans="1:4" s="6" customFormat="1" ht="11.25" customHeight="1">
      <c r="A163" s="755" t="s">
        <v>1752</v>
      </c>
      <c r="B163" s="754">
        <v>30950.01</v>
      </c>
      <c r="C163" s="754">
        <v>49324.05</v>
      </c>
      <c r="D163" s="754">
        <v>44130.05</v>
      </c>
    </row>
    <row r="164" spans="1:4" s="6" customFormat="1" ht="11.25" customHeight="1">
      <c r="A164" s="755" t="s">
        <v>1751</v>
      </c>
      <c r="B164" s="754">
        <v>18384.28</v>
      </c>
      <c r="C164" s="754">
        <v>28769.21</v>
      </c>
      <c r="D164" s="754">
        <v>25377.19</v>
      </c>
    </row>
    <row r="165" spans="1:4" s="6" customFormat="1" ht="11.25" customHeight="1">
      <c r="A165" s="755" t="s">
        <v>1750</v>
      </c>
      <c r="B165" s="754">
        <v>25581.96</v>
      </c>
      <c r="C165" s="754">
        <v>40926.42</v>
      </c>
      <c r="D165" s="754">
        <v>34392.199999999997</v>
      </c>
    </row>
    <row r="166" spans="1:4" s="6" customFormat="1" ht="11.25" customHeight="1">
      <c r="A166" s="755" t="s">
        <v>1749</v>
      </c>
      <c r="B166" s="754">
        <v>25011.67</v>
      </c>
      <c r="C166" s="754">
        <v>40406.300000000003</v>
      </c>
      <c r="D166" s="754">
        <v>33305.89</v>
      </c>
    </row>
    <row r="167" spans="1:4" s="6" customFormat="1" ht="11.25" customHeight="1">
      <c r="A167" s="755" t="s">
        <v>1748</v>
      </c>
      <c r="B167" s="754">
        <v>22570.81</v>
      </c>
      <c r="C167" s="754">
        <v>35036.199999999997</v>
      </c>
      <c r="D167" s="754">
        <v>31672.85</v>
      </c>
    </row>
    <row r="168" spans="1:4" s="6" customFormat="1" ht="11.25" customHeight="1">
      <c r="A168" s="755" t="s">
        <v>1747</v>
      </c>
      <c r="B168" s="754">
        <v>27609.18</v>
      </c>
      <c r="C168" s="754">
        <v>53053.94</v>
      </c>
      <c r="D168" s="754">
        <v>43633.48</v>
      </c>
    </row>
    <row r="169" spans="1:4" s="6" customFormat="1" ht="11.25" customHeight="1">
      <c r="A169" s="755" t="s">
        <v>1746</v>
      </c>
      <c r="B169" s="754">
        <v>23105.26</v>
      </c>
      <c r="C169" s="754">
        <v>69747.839999999997</v>
      </c>
      <c r="D169" s="754">
        <v>39950.69</v>
      </c>
    </row>
    <row r="170" spans="1:4" s="6" customFormat="1" ht="11.25" customHeight="1">
      <c r="A170" s="755" t="s">
        <v>1745</v>
      </c>
      <c r="B170" s="754">
        <v>16497.32</v>
      </c>
      <c r="C170" s="754">
        <v>40398.11</v>
      </c>
      <c r="D170" s="754">
        <v>30055.16</v>
      </c>
    </row>
    <row r="171" spans="1:4" s="6" customFormat="1" ht="11.25" customHeight="1">
      <c r="A171" s="755" t="s">
        <v>1744</v>
      </c>
      <c r="B171" s="754">
        <v>16191.19</v>
      </c>
      <c r="C171" s="754">
        <v>33636.6</v>
      </c>
      <c r="D171" s="754">
        <v>20936.740000000002</v>
      </c>
    </row>
    <row r="172" spans="1:4" s="134" customFormat="1" ht="11.25" customHeight="1">
      <c r="A172" s="755" t="s">
        <v>1743</v>
      </c>
      <c r="B172" s="754">
        <v>30064.38</v>
      </c>
      <c r="C172" s="754">
        <v>60319.19</v>
      </c>
      <c r="D172" s="754">
        <v>45324.89</v>
      </c>
    </row>
    <row r="173" spans="1:4" s="6" customFormat="1" ht="11.25" customHeight="1">
      <c r="A173" s="755" t="s">
        <v>1742</v>
      </c>
      <c r="B173" s="754">
        <v>24688.13</v>
      </c>
      <c r="C173" s="754">
        <v>51681.98</v>
      </c>
      <c r="D173" s="754">
        <v>43766.58</v>
      </c>
    </row>
    <row r="174" spans="1:4" s="6" customFormat="1" ht="11.25" customHeight="1">
      <c r="A174" s="755" t="s">
        <v>1741</v>
      </c>
      <c r="B174" s="754">
        <v>34141.360000000001</v>
      </c>
      <c r="C174" s="754">
        <v>49802.19</v>
      </c>
      <c r="D174" s="754">
        <v>41912.39</v>
      </c>
    </row>
    <row r="175" spans="1:4" s="6" customFormat="1" ht="11.25" customHeight="1">
      <c r="A175" s="755" t="s">
        <v>1740</v>
      </c>
      <c r="B175" s="754">
        <v>29742.89</v>
      </c>
      <c r="C175" s="754">
        <v>62524.57</v>
      </c>
      <c r="D175" s="754">
        <v>46165.47</v>
      </c>
    </row>
    <row r="176" spans="1:4" s="6" customFormat="1" ht="11.25" customHeight="1">
      <c r="A176" s="755" t="s">
        <v>1739</v>
      </c>
      <c r="B176" s="754">
        <v>40363.300000000003</v>
      </c>
      <c r="C176" s="754">
        <v>46932.33</v>
      </c>
      <c r="D176" s="754">
        <v>44259.06</v>
      </c>
    </row>
    <row r="177" spans="1:4" s="6" customFormat="1" ht="11.25" customHeight="1">
      <c r="A177" s="755" t="s">
        <v>1738</v>
      </c>
      <c r="B177" s="754">
        <v>19904.7</v>
      </c>
      <c r="C177" s="754">
        <v>40659.19</v>
      </c>
      <c r="D177" s="754">
        <v>34187.43</v>
      </c>
    </row>
    <row r="178" spans="1:4" s="6" customFormat="1" ht="11.25" customHeight="1">
      <c r="A178" s="755" t="s">
        <v>1737</v>
      </c>
      <c r="B178" s="754">
        <v>16994.91</v>
      </c>
      <c r="C178" s="754">
        <v>28655.56</v>
      </c>
      <c r="D178" s="754">
        <v>19336.46</v>
      </c>
    </row>
    <row r="179" spans="1:4" s="6" customFormat="1" ht="11.25" customHeight="1">
      <c r="A179" s="755"/>
      <c r="B179" s="758"/>
      <c r="C179" s="758"/>
      <c r="D179" s="758"/>
    </row>
    <row r="180" spans="1:4" s="6" customFormat="1" ht="11.25" customHeight="1">
      <c r="A180" s="757" t="s">
        <v>1736</v>
      </c>
      <c r="B180" s="756">
        <v>32714.11</v>
      </c>
      <c r="C180" s="756">
        <v>84299.839999999997</v>
      </c>
      <c r="D180" s="756">
        <v>51643.07</v>
      </c>
    </row>
    <row r="181" spans="1:4" s="6" customFormat="1" ht="11.25" customHeight="1">
      <c r="A181" s="755" t="s">
        <v>1735</v>
      </c>
      <c r="B181" s="754">
        <v>39916.9</v>
      </c>
      <c r="C181" s="754">
        <v>54137.18</v>
      </c>
      <c r="D181" s="754">
        <v>42993.58</v>
      </c>
    </row>
    <row r="182" spans="1:4" s="6" customFormat="1" ht="11.25" customHeight="1">
      <c r="A182" s="755" t="s">
        <v>1734</v>
      </c>
      <c r="B182" s="754">
        <v>37222.120000000003</v>
      </c>
      <c r="C182" s="754">
        <v>50168.73</v>
      </c>
      <c r="D182" s="754">
        <v>43727.68</v>
      </c>
    </row>
    <row r="183" spans="1:4" s="6" customFormat="1" ht="11.25" customHeight="1">
      <c r="A183" s="755" t="s">
        <v>1733</v>
      </c>
      <c r="B183" s="754">
        <v>82072.97</v>
      </c>
      <c r="C183" s="754">
        <v>147410.06</v>
      </c>
      <c r="D183" s="754">
        <v>93436.7</v>
      </c>
    </row>
    <row r="184" spans="1:4" s="8" customFormat="1" ht="11.25" customHeight="1">
      <c r="A184" s="755" t="s">
        <v>1732</v>
      </c>
      <c r="B184" s="754">
        <v>90244.33</v>
      </c>
      <c r="C184" s="754">
        <v>110555.49</v>
      </c>
      <c r="D184" s="754">
        <v>106899.32</v>
      </c>
    </row>
    <row r="185" spans="1:4" s="8" customFormat="1" ht="11.25" customHeight="1">
      <c r="A185" s="755" t="s">
        <v>1731</v>
      </c>
      <c r="B185" s="754">
        <v>54885.61</v>
      </c>
      <c r="C185" s="754">
        <v>184112.06</v>
      </c>
      <c r="D185" s="754">
        <v>137023.07999999999</v>
      </c>
    </row>
    <row r="186" spans="1:4" s="6" customFormat="1" ht="11.25" customHeight="1">
      <c r="A186" s="755" t="s">
        <v>1730</v>
      </c>
      <c r="B186" s="754">
        <v>60893.57</v>
      </c>
      <c r="C186" s="754">
        <v>87435.9</v>
      </c>
      <c r="D186" s="754">
        <v>78099.399999999994</v>
      </c>
    </row>
    <row r="187" spans="1:4" s="6" customFormat="1" ht="11.25" customHeight="1">
      <c r="A187" s="755" t="s">
        <v>1729</v>
      </c>
      <c r="B187" s="754">
        <v>44383.97</v>
      </c>
      <c r="C187" s="754">
        <v>63900.63</v>
      </c>
      <c r="D187" s="754">
        <v>54379.83</v>
      </c>
    </row>
    <row r="188" spans="1:4" s="6" customFormat="1" ht="11.25" customHeight="1">
      <c r="A188" s="755" t="s">
        <v>1728</v>
      </c>
      <c r="B188" s="754">
        <v>48235.7</v>
      </c>
      <c r="C188" s="754">
        <v>76524.72</v>
      </c>
      <c r="D188" s="754">
        <v>63516.68</v>
      </c>
    </row>
    <row r="189" spans="1:4" s="6" customFormat="1" ht="11.25" customHeight="1">
      <c r="A189" s="755" t="s">
        <v>1727</v>
      </c>
      <c r="B189" s="754">
        <v>60374.48</v>
      </c>
      <c r="C189" s="754">
        <v>83810.44</v>
      </c>
      <c r="D189" s="754">
        <v>72289.039999999994</v>
      </c>
    </row>
    <row r="190" spans="1:4" s="6" customFormat="1" ht="11.25" customHeight="1">
      <c r="A190" s="755" t="s">
        <v>1726</v>
      </c>
      <c r="B190" s="754">
        <v>32565.65</v>
      </c>
      <c r="C190" s="754">
        <v>40046.93</v>
      </c>
      <c r="D190" s="754">
        <v>37128.949999999997</v>
      </c>
    </row>
    <row r="191" spans="1:4" s="6" customFormat="1" ht="11.25" customHeight="1">
      <c r="A191" s="755" t="s">
        <v>1725</v>
      </c>
      <c r="B191" s="754">
        <v>43544.41</v>
      </c>
      <c r="C191" s="754">
        <v>56867.79</v>
      </c>
      <c r="D191" s="754">
        <v>51831.46</v>
      </c>
    </row>
    <row r="192" spans="1:4" s="6" customFormat="1" ht="11.25" customHeight="1">
      <c r="A192" s="755" t="s">
        <v>1724</v>
      </c>
      <c r="B192" s="754">
        <v>52254.31</v>
      </c>
      <c r="C192" s="754">
        <v>89380.2</v>
      </c>
      <c r="D192" s="754">
        <v>78753.64</v>
      </c>
    </row>
    <row r="193" spans="1:4" s="6" customFormat="1" ht="11.25" customHeight="1">
      <c r="A193" s="755" t="s">
        <v>1723</v>
      </c>
      <c r="B193" s="754">
        <v>50696.01</v>
      </c>
      <c r="C193" s="754">
        <v>102112.81</v>
      </c>
      <c r="D193" s="754">
        <v>79817.42</v>
      </c>
    </row>
    <row r="194" spans="1:4" s="6" customFormat="1" ht="11.25" customHeight="1">
      <c r="A194" s="755" t="s">
        <v>1722</v>
      </c>
      <c r="B194" s="754">
        <v>55874.65</v>
      </c>
      <c r="C194" s="754">
        <v>84768.77</v>
      </c>
      <c r="D194" s="754">
        <v>69697.67</v>
      </c>
    </row>
    <row r="195" spans="1:4" s="6" customFormat="1" ht="11.25" customHeight="1">
      <c r="A195" s="755" t="s">
        <v>1721</v>
      </c>
      <c r="B195" s="754">
        <v>38637.089999999997</v>
      </c>
      <c r="C195" s="754">
        <v>56261.67</v>
      </c>
      <c r="D195" s="754">
        <v>49676.26</v>
      </c>
    </row>
    <row r="196" spans="1:4" s="6" customFormat="1" ht="11.25" customHeight="1">
      <c r="A196" s="755" t="s">
        <v>1720</v>
      </c>
      <c r="B196" s="754">
        <v>25116.1</v>
      </c>
      <c r="C196" s="754">
        <v>34006.21</v>
      </c>
      <c r="D196" s="754">
        <v>29934.35</v>
      </c>
    </row>
    <row r="197" spans="1:4" s="6" customFormat="1" ht="11.25" customHeight="1">
      <c r="A197" s="755" t="s">
        <v>1719</v>
      </c>
      <c r="B197" s="754">
        <v>65735.37</v>
      </c>
      <c r="C197" s="754">
        <v>71575.42</v>
      </c>
      <c r="D197" s="754">
        <v>70175.81</v>
      </c>
    </row>
    <row r="198" spans="1:4" s="6" customFormat="1" ht="11.25" customHeight="1">
      <c r="A198" s="755" t="s">
        <v>1718</v>
      </c>
      <c r="B198" s="754">
        <v>27876.41</v>
      </c>
      <c r="C198" s="754">
        <v>61545.77</v>
      </c>
      <c r="D198" s="754">
        <v>49515.51</v>
      </c>
    </row>
    <row r="199" spans="1:4" s="6" customFormat="1" ht="11.25" customHeight="1">
      <c r="A199" s="755" t="s">
        <v>1717</v>
      </c>
      <c r="B199" s="754">
        <v>47078.74</v>
      </c>
      <c r="C199" s="754">
        <v>66466.399999999994</v>
      </c>
      <c r="D199" s="754">
        <v>57706.32</v>
      </c>
    </row>
    <row r="200" spans="1:4" s="6" customFormat="1" ht="11.25" customHeight="1">
      <c r="A200" s="755" t="s">
        <v>1716</v>
      </c>
      <c r="B200" s="754">
        <v>48871.51</v>
      </c>
      <c r="C200" s="754">
        <v>72465.14</v>
      </c>
      <c r="D200" s="754">
        <v>65529.57</v>
      </c>
    </row>
    <row r="201" spans="1:4" s="6" customFormat="1" ht="11.25" customHeight="1">
      <c r="A201" s="755" t="s">
        <v>1715</v>
      </c>
      <c r="B201" s="754">
        <v>22827.8</v>
      </c>
      <c r="C201" s="754">
        <v>29754.15</v>
      </c>
      <c r="D201" s="754">
        <v>25543.05</v>
      </c>
    </row>
    <row r="202" spans="1:4" s="6" customFormat="1" ht="11.25" customHeight="1">
      <c r="A202" s="755" t="s">
        <v>1714</v>
      </c>
      <c r="B202" s="754">
        <v>20601.939999999999</v>
      </c>
      <c r="C202" s="754">
        <v>28623.82</v>
      </c>
      <c r="D202" s="754">
        <v>25614.720000000001</v>
      </c>
    </row>
    <row r="203" spans="1:4" s="6" customFormat="1" ht="11.25" customHeight="1">
      <c r="A203" s="755" t="s">
        <v>1713</v>
      </c>
      <c r="B203" s="754">
        <v>23044.85</v>
      </c>
      <c r="C203" s="754">
        <v>27860.03</v>
      </c>
      <c r="D203" s="754">
        <v>25267.63</v>
      </c>
    </row>
    <row r="204" spans="1:4" s="6" customFormat="1" ht="11.25" customHeight="1">
      <c r="A204" s="755" t="s">
        <v>1712</v>
      </c>
      <c r="B204" s="754">
        <v>33410.33</v>
      </c>
      <c r="C204" s="754">
        <v>43308.92</v>
      </c>
      <c r="D204" s="754">
        <v>39248.33</v>
      </c>
    </row>
    <row r="205" spans="1:4" s="6" customFormat="1" ht="11.25" customHeight="1">
      <c r="A205" s="755" t="s">
        <v>1711</v>
      </c>
      <c r="B205" s="754">
        <v>19418.37</v>
      </c>
      <c r="C205" s="754">
        <v>31599.13</v>
      </c>
      <c r="D205" s="754">
        <v>27607.13</v>
      </c>
    </row>
    <row r="206" spans="1:4" s="6" customFormat="1" ht="11.25" customHeight="1">
      <c r="A206" s="755" t="s">
        <v>1710</v>
      </c>
      <c r="B206" s="754">
        <v>31221.33</v>
      </c>
      <c r="C206" s="754">
        <v>41205.93</v>
      </c>
      <c r="D206" s="754">
        <v>36857.629999999997</v>
      </c>
    </row>
    <row r="207" spans="1:4" s="6" customFormat="1" ht="11.25" customHeight="1">
      <c r="A207" s="755" t="s">
        <v>1709</v>
      </c>
      <c r="B207" s="754">
        <v>23591.59</v>
      </c>
      <c r="C207" s="754">
        <v>40190.269999999997</v>
      </c>
      <c r="D207" s="754">
        <v>32835.94</v>
      </c>
    </row>
    <row r="208" spans="1:4" s="6" customFormat="1" ht="11.25" customHeight="1">
      <c r="A208" s="755" t="s">
        <v>1708</v>
      </c>
      <c r="B208" s="754">
        <v>21441.5</v>
      </c>
      <c r="C208" s="754">
        <v>29734.7</v>
      </c>
      <c r="D208" s="754">
        <v>26315.03</v>
      </c>
    </row>
    <row r="209" spans="1:4" s="6" customFormat="1" ht="11.25" customHeight="1">
      <c r="A209" s="755" t="s">
        <v>1707</v>
      </c>
      <c r="B209" s="754">
        <v>38466.1</v>
      </c>
      <c r="C209" s="754">
        <v>55594.12</v>
      </c>
      <c r="D209" s="754">
        <v>48472.21</v>
      </c>
    </row>
    <row r="210" spans="1:4" s="6" customFormat="1" ht="11.25" customHeight="1">
      <c r="A210" s="755" t="s">
        <v>1706</v>
      </c>
      <c r="B210" s="754">
        <v>34225.31</v>
      </c>
      <c r="C210" s="754">
        <v>50623.32</v>
      </c>
      <c r="D210" s="754">
        <v>44805.79</v>
      </c>
    </row>
    <row r="211" spans="1:4" s="6" customFormat="1" ht="11.25" customHeight="1">
      <c r="A211" s="755"/>
      <c r="B211" s="754"/>
      <c r="C211" s="754"/>
      <c r="D211" s="754"/>
    </row>
    <row r="212" spans="1:4" s="6" customFormat="1" ht="11.25" customHeight="1">
      <c r="A212" s="757" t="s">
        <v>1705</v>
      </c>
      <c r="B212" s="756">
        <v>20961.07</v>
      </c>
      <c r="C212" s="756">
        <v>30769.59</v>
      </c>
      <c r="D212" s="756">
        <v>25052.38</v>
      </c>
    </row>
    <row r="213" spans="1:4" s="6" customFormat="1" ht="11.25" customHeight="1">
      <c r="A213" s="755" t="s">
        <v>1704</v>
      </c>
      <c r="B213" s="754">
        <v>18167.830000000002</v>
      </c>
      <c r="C213" s="754">
        <v>24758.240000000002</v>
      </c>
      <c r="D213" s="754">
        <v>21965</v>
      </c>
    </row>
    <row r="214" spans="1:4" s="6" customFormat="1" ht="11.25" customHeight="1">
      <c r="A214" s="755" t="s">
        <v>1703</v>
      </c>
      <c r="B214" s="754">
        <v>21469.67</v>
      </c>
      <c r="C214" s="754">
        <v>25807.119999999999</v>
      </c>
      <c r="D214" s="754">
        <v>23585.8</v>
      </c>
    </row>
    <row r="215" spans="1:4" s="6" customFormat="1" ht="11.25" customHeight="1">
      <c r="A215" s="755" t="s">
        <v>1702</v>
      </c>
      <c r="B215" s="754">
        <v>35802.53</v>
      </c>
      <c r="C215" s="754">
        <v>50516.34</v>
      </c>
      <c r="D215" s="754">
        <v>43841.15</v>
      </c>
    </row>
    <row r="216" spans="1:4" s="6" customFormat="1" ht="11.25" customHeight="1">
      <c r="A216" s="755" t="s">
        <v>1701</v>
      </c>
      <c r="B216" s="754">
        <v>18258.72</v>
      </c>
      <c r="C216" s="754">
        <v>22177.43</v>
      </c>
      <c r="D216" s="754">
        <v>19669.13</v>
      </c>
    </row>
    <row r="217" spans="1:4" s="6" customFormat="1" ht="11.25" customHeight="1">
      <c r="A217" s="755" t="s">
        <v>1700</v>
      </c>
      <c r="B217" s="754">
        <v>28014.13</v>
      </c>
      <c r="C217" s="754">
        <v>39097.230000000003</v>
      </c>
      <c r="D217" s="754">
        <v>34243.019999999997</v>
      </c>
    </row>
    <row r="218" spans="1:4" s="6" customFormat="1" ht="11.25" customHeight="1">
      <c r="A218" s="755" t="s">
        <v>1699</v>
      </c>
      <c r="B218" s="754">
        <v>23258.98</v>
      </c>
      <c r="C218" s="754">
        <v>32911.25</v>
      </c>
      <c r="D218" s="754">
        <v>28210.22</v>
      </c>
    </row>
    <row r="219" spans="1:4" s="6" customFormat="1" ht="11.25" customHeight="1">
      <c r="A219" s="755" t="s">
        <v>1698</v>
      </c>
      <c r="B219" s="754">
        <v>25014.59</v>
      </c>
      <c r="C219" s="754">
        <v>35448.14</v>
      </c>
      <c r="D219" s="754">
        <v>31969.61</v>
      </c>
    </row>
    <row r="220" spans="1:4" s="6" customFormat="1" ht="11.25" customHeight="1">
      <c r="A220" s="755" t="s">
        <v>1697</v>
      </c>
      <c r="B220" s="754">
        <v>29103.86</v>
      </c>
      <c r="C220" s="754">
        <v>39734.519999999997</v>
      </c>
      <c r="D220" s="754">
        <v>35912.83</v>
      </c>
    </row>
    <row r="221" spans="1:4" s="6" customFormat="1" ht="11.25" customHeight="1">
      <c r="A221" s="755" t="s">
        <v>1696</v>
      </c>
      <c r="B221" s="754">
        <v>17256.830000000002</v>
      </c>
      <c r="C221" s="754">
        <v>20906.939999999999</v>
      </c>
      <c r="D221" s="754">
        <v>18730.560000000001</v>
      </c>
    </row>
    <row r="222" spans="1:4" s="6" customFormat="1" ht="11.25" customHeight="1">
      <c r="A222" s="755" t="s">
        <v>1695</v>
      </c>
      <c r="B222" s="754">
        <v>22138.62</v>
      </c>
      <c r="C222" s="754">
        <v>29202.92</v>
      </c>
      <c r="D222" s="754">
        <v>24019.85</v>
      </c>
    </row>
    <row r="223" spans="1:4" s="6" customFormat="1" ht="11.25" customHeight="1">
      <c r="A223" s="755"/>
      <c r="B223" s="754"/>
      <c r="C223" s="754"/>
      <c r="D223" s="754"/>
    </row>
    <row r="224" spans="1:4" s="6" customFormat="1" ht="11.25" customHeight="1">
      <c r="A224" s="757" t="s">
        <v>1694</v>
      </c>
      <c r="B224" s="756">
        <v>23145.62</v>
      </c>
      <c r="C224" s="756">
        <v>47136.87</v>
      </c>
      <c r="D224" s="756">
        <v>36403.06</v>
      </c>
    </row>
    <row r="225" spans="1:4" s="6" customFormat="1" ht="11.25" customHeight="1">
      <c r="A225" s="755" t="s">
        <v>1693</v>
      </c>
      <c r="B225" s="754">
        <v>35635.040000000001</v>
      </c>
      <c r="C225" s="754">
        <v>49004.82</v>
      </c>
      <c r="D225" s="754">
        <v>43293.74</v>
      </c>
    </row>
    <row r="226" spans="1:4" s="6" customFormat="1" ht="11.25" customHeight="1">
      <c r="A226" s="755" t="s">
        <v>1692</v>
      </c>
      <c r="B226" s="754">
        <v>49101.84</v>
      </c>
      <c r="C226" s="754">
        <v>62116.21</v>
      </c>
      <c r="D226" s="754">
        <v>55677.97</v>
      </c>
    </row>
    <row r="227" spans="1:4" s="6" customFormat="1" ht="11.25" customHeight="1">
      <c r="A227" s="755" t="s">
        <v>1691</v>
      </c>
      <c r="B227" s="754">
        <v>25441.49</v>
      </c>
      <c r="C227" s="754">
        <v>52602.84</v>
      </c>
      <c r="D227" s="754">
        <v>44748.06</v>
      </c>
    </row>
    <row r="228" spans="1:4" s="6" customFormat="1" ht="11.25" customHeight="1">
      <c r="A228" s="755" t="s">
        <v>1690</v>
      </c>
      <c r="B228" s="754">
        <v>33349.379999999997</v>
      </c>
      <c r="C228" s="754">
        <v>44837.94</v>
      </c>
      <c r="D228" s="754">
        <v>40881.440000000002</v>
      </c>
    </row>
    <row r="229" spans="1:4" s="6" customFormat="1" ht="11.25" customHeight="1">
      <c r="A229" s="755" t="s">
        <v>1689</v>
      </c>
      <c r="B229" s="754">
        <v>29078.32</v>
      </c>
      <c r="C229" s="754">
        <v>36971.919999999998</v>
      </c>
      <c r="D229" s="754">
        <v>34176.629999999997</v>
      </c>
    </row>
    <row r="230" spans="1:4" s="6" customFormat="1" ht="11.25" customHeight="1">
      <c r="A230" s="755" t="s">
        <v>1688</v>
      </c>
      <c r="B230" s="754">
        <v>43334.59</v>
      </c>
      <c r="C230" s="754">
        <v>62120.3</v>
      </c>
      <c r="D230" s="754">
        <v>56000.69</v>
      </c>
    </row>
    <row r="231" spans="1:4" s="6" customFormat="1" ht="11.25" customHeight="1">
      <c r="A231" s="755" t="s">
        <v>1687</v>
      </c>
      <c r="B231" s="754">
        <v>17132.23</v>
      </c>
      <c r="C231" s="754">
        <v>30842.1</v>
      </c>
      <c r="D231" s="754">
        <v>20749.66</v>
      </c>
    </row>
    <row r="232" spans="1:4" s="6" customFormat="1" ht="11.25" customHeight="1">
      <c r="A232" s="755" t="s">
        <v>1686</v>
      </c>
      <c r="B232" s="754">
        <v>25479.279999999999</v>
      </c>
      <c r="C232" s="754">
        <v>31242.45</v>
      </c>
      <c r="D232" s="754">
        <v>28235.759999999998</v>
      </c>
    </row>
    <row r="233" spans="1:4" s="6" customFormat="1" ht="11.25" customHeight="1">
      <c r="A233" s="755"/>
      <c r="B233" s="754"/>
      <c r="C233" s="754"/>
      <c r="D233" s="754"/>
    </row>
    <row r="234" spans="1:4" s="6" customFormat="1" ht="11.25" customHeight="1">
      <c r="A234" s="757" t="s">
        <v>1685</v>
      </c>
      <c r="B234" s="756">
        <v>16632.82</v>
      </c>
      <c r="C234" s="756">
        <v>21944.58</v>
      </c>
      <c r="D234" s="756">
        <v>18187.23</v>
      </c>
    </row>
    <row r="235" spans="1:4" ht="11.25" customHeight="1">
      <c r="A235" s="755" t="s">
        <v>1684</v>
      </c>
      <c r="B235" s="754">
        <v>31233.26</v>
      </c>
      <c r="C235" s="754">
        <v>41007.06</v>
      </c>
      <c r="D235" s="754">
        <v>38359.86</v>
      </c>
    </row>
    <row r="236" spans="1:4" s="170" customFormat="1" ht="11.25" customHeight="1">
      <c r="A236" s="755" t="s">
        <v>1683</v>
      </c>
      <c r="B236" s="754">
        <v>24472.28</v>
      </c>
      <c r="C236" s="754">
        <v>38588.629999999997</v>
      </c>
      <c r="D236" s="754">
        <v>32140.17</v>
      </c>
    </row>
    <row r="237" spans="1:4" s="170" customFormat="1" ht="11.25" customHeight="1">
      <c r="A237" s="755" t="s">
        <v>1682</v>
      </c>
      <c r="B237" s="754">
        <v>16742.099999999999</v>
      </c>
      <c r="C237" s="754">
        <v>18017.689999999999</v>
      </c>
      <c r="D237" s="754">
        <v>17363.04</v>
      </c>
    </row>
    <row r="238" spans="1:4" s="170" customFormat="1" ht="11.25" customHeight="1">
      <c r="A238" s="755" t="s">
        <v>1681</v>
      </c>
      <c r="B238" s="754">
        <v>20196.12</v>
      </c>
      <c r="C238" s="754">
        <v>26893.77</v>
      </c>
      <c r="D238" s="754">
        <v>24010.66</v>
      </c>
    </row>
    <row r="239" spans="1:4" s="170" customFormat="1" ht="11.25" customHeight="1">
      <c r="A239" s="755" t="s">
        <v>1680</v>
      </c>
      <c r="B239" s="754">
        <v>17324.240000000002</v>
      </c>
      <c r="C239" s="754">
        <v>22927.06</v>
      </c>
      <c r="D239" s="754">
        <v>19978.580000000002</v>
      </c>
    </row>
    <row r="240" spans="1:4" s="170" customFormat="1" ht="11.25" customHeight="1">
      <c r="A240" s="755" t="s">
        <v>1679</v>
      </c>
      <c r="B240" s="754">
        <v>16657.330000000002</v>
      </c>
      <c r="C240" s="754">
        <v>20462.68</v>
      </c>
      <c r="D240" s="754">
        <v>18525.28</v>
      </c>
    </row>
    <row r="241" spans="1:4" s="133" customFormat="1" ht="11.25" customHeight="1">
      <c r="A241" s="755" t="s">
        <v>1678</v>
      </c>
      <c r="B241" s="754">
        <v>17212.91</v>
      </c>
      <c r="C241" s="754">
        <v>21843.47</v>
      </c>
      <c r="D241" s="754">
        <v>18889.88</v>
      </c>
    </row>
    <row r="242" spans="1:4" s="133" customFormat="1" ht="11.25" customHeight="1">
      <c r="A242" s="755" t="s">
        <v>1677</v>
      </c>
      <c r="B242" s="754">
        <v>16864.650000000001</v>
      </c>
      <c r="C242" s="754">
        <v>21998.7</v>
      </c>
      <c r="D242" s="754">
        <v>18241.36</v>
      </c>
    </row>
    <row r="243" spans="1:4" ht="11.25" customHeight="1">
      <c r="A243" s="755" t="s">
        <v>1676</v>
      </c>
      <c r="B243" s="754">
        <v>16482.689999999999</v>
      </c>
      <c r="C243" s="754">
        <v>19129.89</v>
      </c>
      <c r="D243" s="754">
        <v>17591.810000000001</v>
      </c>
    </row>
    <row r="244" spans="1:4" ht="11.25" customHeight="1">
      <c r="A244" s="755" t="s">
        <v>1675</v>
      </c>
      <c r="B244" s="754">
        <v>16598.09</v>
      </c>
      <c r="C244" s="754">
        <v>17809.349999999999</v>
      </c>
      <c r="D244" s="754">
        <v>17042.36</v>
      </c>
    </row>
    <row r="245" spans="1:4" ht="11.25" customHeight="1">
      <c r="A245" s="755" t="s">
        <v>1674</v>
      </c>
      <c r="B245" s="754">
        <v>16495.96</v>
      </c>
      <c r="C245" s="754">
        <v>20125.650000000001</v>
      </c>
      <c r="D245" s="754">
        <v>17213.939999999999</v>
      </c>
    </row>
    <row r="246" spans="1:4" ht="11.25" customHeight="1">
      <c r="A246" s="755" t="s">
        <v>1673</v>
      </c>
      <c r="B246" s="754">
        <v>16968.82</v>
      </c>
      <c r="C246" s="754">
        <v>19634.41</v>
      </c>
      <c r="D246" s="754">
        <v>18216.849999999999</v>
      </c>
    </row>
    <row r="247" spans="1:4" ht="11.25" customHeight="1">
      <c r="A247" s="755" t="s">
        <v>1672</v>
      </c>
      <c r="B247" s="754">
        <v>16439.79</v>
      </c>
      <c r="C247" s="754">
        <v>20868.13</v>
      </c>
      <c r="D247" s="754">
        <v>18411.91</v>
      </c>
    </row>
    <row r="248" spans="1:4" ht="11.25" customHeight="1">
      <c r="A248" s="755" t="s">
        <v>1671</v>
      </c>
      <c r="B248" s="754">
        <v>17063.8</v>
      </c>
      <c r="C248" s="754">
        <v>18717.28</v>
      </c>
      <c r="D248" s="754">
        <v>18061.61</v>
      </c>
    </row>
    <row r="249" spans="1:4" ht="11.25" customHeight="1">
      <c r="A249" s="755" t="s">
        <v>1670</v>
      </c>
      <c r="B249" s="754">
        <v>16186.51</v>
      </c>
      <c r="C249" s="754">
        <v>19074.740000000002</v>
      </c>
      <c r="D249" s="754">
        <v>17239.47</v>
      </c>
    </row>
    <row r="250" spans="1:4" ht="11.25" customHeight="1">
      <c r="A250" s="755"/>
      <c r="B250" s="754"/>
      <c r="C250" s="754"/>
      <c r="D250" s="754"/>
    </row>
    <row r="251" spans="1:4" ht="11.25" customHeight="1">
      <c r="A251" s="757" t="s">
        <v>1669</v>
      </c>
      <c r="B251" s="756">
        <v>17222.11</v>
      </c>
      <c r="C251" s="756">
        <v>27608.68</v>
      </c>
      <c r="D251" s="756">
        <v>22122.28</v>
      </c>
    </row>
    <row r="252" spans="1:4" ht="11.25" customHeight="1">
      <c r="A252" s="755" t="s">
        <v>1668</v>
      </c>
      <c r="B252" s="754">
        <v>28265.37</v>
      </c>
      <c r="C252" s="754">
        <v>40101.17</v>
      </c>
      <c r="D252" s="754">
        <v>35376.65</v>
      </c>
    </row>
    <row r="253" spans="1:4" ht="11.25" customHeight="1">
      <c r="A253" s="755" t="s">
        <v>1667</v>
      </c>
      <c r="B253" s="754">
        <v>32257.62</v>
      </c>
      <c r="C253" s="754">
        <v>57585.75</v>
      </c>
      <c r="D253" s="754">
        <v>42767.77</v>
      </c>
    </row>
    <row r="254" spans="1:4" ht="11.25" customHeight="1">
      <c r="A254" s="755" t="s">
        <v>1666</v>
      </c>
      <c r="B254" s="754">
        <v>17184.32</v>
      </c>
      <c r="C254" s="754">
        <v>26164.57</v>
      </c>
      <c r="D254" s="754">
        <v>22388.84</v>
      </c>
    </row>
    <row r="255" spans="1:4" ht="11.25" customHeight="1">
      <c r="A255" s="755" t="s">
        <v>1665</v>
      </c>
      <c r="B255" s="754">
        <v>16970.87</v>
      </c>
      <c r="C255" s="754">
        <v>20246.16</v>
      </c>
      <c r="D255" s="754">
        <v>18397.62</v>
      </c>
    </row>
    <row r="256" spans="1:4" ht="11.25" customHeight="1">
      <c r="A256" s="755" t="s">
        <v>1664</v>
      </c>
      <c r="B256" s="754">
        <v>21766.87</v>
      </c>
      <c r="C256" s="754">
        <v>41689.279999999999</v>
      </c>
      <c r="D256" s="754">
        <v>34474.85</v>
      </c>
    </row>
    <row r="257" spans="1:4" ht="11.25" customHeight="1">
      <c r="A257" s="755" t="s">
        <v>1663</v>
      </c>
      <c r="B257" s="754">
        <v>17677.599999999999</v>
      </c>
      <c r="C257" s="754">
        <v>28781.13</v>
      </c>
      <c r="D257" s="754">
        <v>22898.47</v>
      </c>
    </row>
    <row r="258" spans="1:4" ht="11.25" customHeight="1">
      <c r="A258" s="755" t="s">
        <v>1662</v>
      </c>
      <c r="B258" s="754">
        <v>23213.02</v>
      </c>
      <c r="C258" s="754">
        <v>27007.14</v>
      </c>
      <c r="D258" s="754">
        <v>25205.57</v>
      </c>
    </row>
    <row r="259" spans="1:4" ht="11.25" customHeight="1">
      <c r="A259" s="755"/>
      <c r="B259" s="758"/>
      <c r="C259" s="758"/>
      <c r="D259" s="758"/>
    </row>
    <row r="260" spans="1:4" ht="11.25" customHeight="1">
      <c r="A260" s="757" t="s">
        <v>1661</v>
      </c>
      <c r="B260" s="756">
        <v>16771.71</v>
      </c>
      <c r="C260" s="756">
        <v>25490.51</v>
      </c>
      <c r="D260" s="756">
        <v>18923.580000000002</v>
      </c>
    </row>
    <row r="261" spans="1:4" ht="11.25" customHeight="1">
      <c r="A261" s="755" t="s">
        <v>1660</v>
      </c>
      <c r="B261" s="754">
        <v>27070.46</v>
      </c>
      <c r="C261" s="754">
        <v>38531.440000000002</v>
      </c>
      <c r="D261" s="754">
        <v>30171.11</v>
      </c>
    </row>
    <row r="262" spans="1:4" ht="11.25" customHeight="1">
      <c r="A262" s="755" t="s">
        <v>1659</v>
      </c>
      <c r="B262" s="754">
        <v>17694.97</v>
      </c>
      <c r="C262" s="754">
        <v>22074.28</v>
      </c>
      <c r="D262" s="754">
        <v>18711.150000000001</v>
      </c>
    </row>
    <row r="263" spans="1:4" ht="11.25" customHeight="1">
      <c r="A263" s="755" t="s">
        <v>1658</v>
      </c>
      <c r="B263" s="754">
        <v>16616.48</v>
      </c>
      <c r="C263" s="754">
        <v>25634.52</v>
      </c>
      <c r="D263" s="754">
        <v>18979.759999999998</v>
      </c>
    </row>
    <row r="264" spans="1:4" ht="11.25" customHeight="1">
      <c r="A264" s="755" t="s">
        <v>1657</v>
      </c>
      <c r="B264" s="754">
        <v>17172.060000000001</v>
      </c>
      <c r="C264" s="754">
        <v>17201.68</v>
      </c>
      <c r="D264" s="754">
        <v>17639.82</v>
      </c>
    </row>
    <row r="265" spans="1:4" ht="11.25" customHeight="1">
      <c r="A265" s="755" t="s">
        <v>1656</v>
      </c>
      <c r="B265" s="754">
        <v>16774.78</v>
      </c>
      <c r="C265" s="754">
        <v>17590.79</v>
      </c>
      <c r="D265" s="754">
        <v>17441.68</v>
      </c>
    </row>
    <row r="266" spans="1:4" ht="11.25" customHeight="1">
      <c r="A266" s="755" t="s">
        <v>1655</v>
      </c>
      <c r="B266" s="754">
        <v>16924.91</v>
      </c>
      <c r="C266" s="754">
        <v>21155.11</v>
      </c>
      <c r="D266" s="754">
        <v>18082.04</v>
      </c>
    </row>
    <row r="267" spans="1:4" ht="11.25" customHeight="1">
      <c r="A267" s="755" t="s">
        <v>1654</v>
      </c>
      <c r="B267" s="754">
        <v>16050.68</v>
      </c>
      <c r="C267" s="754">
        <v>17163.89</v>
      </c>
      <c r="D267" s="754">
        <v>16335.62</v>
      </c>
    </row>
    <row r="268" spans="1:4" ht="11.25" customHeight="1">
      <c r="A268" s="755" t="s">
        <v>1653</v>
      </c>
      <c r="B268" s="754">
        <v>16883.04</v>
      </c>
      <c r="C268" s="754">
        <v>21764.83</v>
      </c>
      <c r="D268" s="754">
        <v>18740.77</v>
      </c>
    </row>
    <row r="269" spans="1:4" ht="11.25" customHeight="1">
      <c r="A269" s="755" t="s">
        <v>1652</v>
      </c>
      <c r="B269" s="754">
        <v>16302.94</v>
      </c>
      <c r="C269" s="754">
        <v>18446.64</v>
      </c>
      <c r="D269" s="754">
        <v>17145.509999999998</v>
      </c>
    </row>
    <row r="270" spans="1:4" ht="11.25" customHeight="1">
      <c r="A270" s="755" t="s">
        <v>1651</v>
      </c>
      <c r="B270" s="754">
        <v>17796.07</v>
      </c>
      <c r="C270" s="754">
        <v>20850.77</v>
      </c>
      <c r="D270" s="754">
        <v>19844.79</v>
      </c>
    </row>
    <row r="271" spans="1:4" ht="11.25" customHeight="1">
      <c r="A271" s="755" t="s">
        <v>1650</v>
      </c>
      <c r="B271" s="754">
        <v>22595.14</v>
      </c>
      <c r="C271" s="754">
        <v>36919.83</v>
      </c>
      <c r="D271" s="754">
        <v>30133.32</v>
      </c>
    </row>
    <row r="272" spans="1:4" ht="11.25" customHeight="1">
      <c r="A272" s="755" t="s">
        <v>1649</v>
      </c>
      <c r="B272" s="754">
        <v>16921.84</v>
      </c>
      <c r="C272" s="754">
        <v>24273.13</v>
      </c>
      <c r="D272" s="754">
        <v>18978.73</v>
      </c>
    </row>
    <row r="273" spans="1:4" ht="11.25" customHeight="1">
      <c r="A273" s="755" t="s">
        <v>1648</v>
      </c>
      <c r="B273" s="754">
        <v>16838.099999999999</v>
      </c>
      <c r="C273" s="754">
        <v>28135.67</v>
      </c>
      <c r="D273" s="754">
        <v>22874.98</v>
      </c>
    </row>
    <row r="274" spans="1:4" ht="11.25" customHeight="1">
      <c r="A274" s="755" t="s">
        <v>1647</v>
      </c>
      <c r="B274" s="754">
        <v>18576.34</v>
      </c>
      <c r="C274" s="754">
        <v>21094.86</v>
      </c>
      <c r="D274" s="754">
        <v>19996.97</v>
      </c>
    </row>
    <row r="275" spans="1:4" ht="11.25" customHeight="1">
      <c r="A275" s="755"/>
      <c r="B275" s="754"/>
      <c r="C275" s="754"/>
      <c r="D275" s="754"/>
    </row>
    <row r="276" spans="1:4" ht="11.25" customHeight="1">
      <c r="A276" s="757" t="s">
        <v>648</v>
      </c>
      <c r="B276" s="756">
        <v>17348.66</v>
      </c>
      <c r="C276" s="756">
        <v>39993.83</v>
      </c>
      <c r="D276" s="756">
        <v>21222.97</v>
      </c>
    </row>
    <row r="277" spans="1:4" ht="11.25" customHeight="1">
      <c r="A277" s="755" t="s">
        <v>1646</v>
      </c>
      <c r="B277" s="754">
        <v>25742.15</v>
      </c>
      <c r="C277" s="754">
        <v>47002.09</v>
      </c>
      <c r="D277" s="754">
        <v>35230.26</v>
      </c>
    </row>
    <row r="278" spans="1:4" ht="11.25" customHeight="1">
      <c r="A278" s="755" t="s">
        <v>1645</v>
      </c>
      <c r="B278" s="754">
        <v>42966.559999999998</v>
      </c>
      <c r="C278" s="754">
        <v>90405.06</v>
      </c>
      <c r="D278" s="754">
        <v>66175.47</v>
      </c>
    </row>
    <row r="279" spans="1:4" ht="11.25" customHeight="1">
      <c r="A279" s="755" t="s">
        <v>743</v>
      </c>
      <c r="B279" s="754">
        <v>17116.59</v>
      </c>
      <c r="C279" s="754">
        <v>19893.2</v>
      </c>
      <c r="D279" s="754">
        <v>18332.39</v>
      </c>
    </row>
    <row r="280" spans="1:4" ht="11.25" customHeight="1">
      <c r="A280" s="755" t="s">
        <v>1644</v>
      </c>
      <c r="B280" s="754">
        <v>17511.93</v>
      </c>
      <c r="C280" s="754">
        <v>29753.03</v>
      </c>
      <c r="D280" s="754">
        <v>21963.33</v>
      </c>
    </row>
    <row r="281" spans="1:4" ht="11.25" customHeight="1">
      <c r="A281" s="755" t="s">
        <v>1643</v>
      </c>
      <c r="B281" s="754">
        <v>17736.810000000001</v>
      </c>
      <c r="C281" s="754">
        <v>34241.4</v>
      </c>
      <c r="D281" s="754">
        <v>23136</v>
      </c>
    </row>
    <row r="282" spans="1:4" ht="11.25" customHeight="1">
      <c r="A282" s="755" t="s">
        <v>1642</v>
      </c>
      <c r="B282" s="754">
        <v>17160.75</v>
      </c>
      <c r="C282" s="754">
        <v>25202.03</v>
      </c>
      <c r="D282" s="754">
        <v>18981.36</v>
      </c>
    </row>
    <row r="283" spans="1:4" ht="11.25" customHeight="1">
      <c r="A283" s="755" t="s">
        <v>1641</v>
      </c>
      <c r="B283" s="754">
        <v>16503.560000000001</v>
      </c>
      <c r="C283" s="754">
        <v>53095.43</v>
      </c>
      <c r="D283" s="754">
        <v>29291.98</v>
      </c>
    </row>
    <row r="284" spans="1:4" ht="11.25" customHeight="1">
      <c r="A284" s="755" t="s">
        <v>1640</v>
      </c>
      <c r="B284" s="754">
        <v>28166.55</v>
      </c>
      <c r="C284" s="754">
        <v>90864.07</v>
      </c>
      <c r="D284" s="754">
        <v>59484.5</v>
      </c>
    </row>
    <row r="285" spans="1:4" ht="11.25" customHeight="1">
      <c r="A285" s="755" t="s">
        <v>1639</v>
      </c>
      <c r="B285" s="754">
        <v>43302.34</v>
      </c>
      <c r="C285" s="754">
        <v>130265.4</v>
      </c>
      <c r="D285" s="754">
        <v>75643.039999999994</v>
      </c>
    </row>
    <row r="286" spans="1:4" ht="11.25" customHeight="1">
      <c r="A286" s="755" t="s">
        <v>1638</v>
      </c>
      <c r="B286" s="754">
        <v>25050.05</v>
      </c>
      <c r="C286" s="754">
        <v>37169.980000000003</v>
      </c>
      <c r="D286" s="754">
        <v>30564.25</v>
      </c>
    </row>
    <row r="287" spans="1:4" ht="11.25" customHeight="1">
      <c r="A287" s="755" t="s">
        <v>1637</v>
      </c>
      <c r="B287" s="754">
        <v>28708.720000000001</v>
      </c>
      <c r="C287" s="754">
        <v>70220.240000000005</v>
      </c>
      <c r="D287" s="754">
        <v>42254.95</v>
      </c>
    </row>
    <row r="288" spans="1:4" ht="11.25" customHeight="1">
      <c r="A288" s="755" t="s">
        <v>1636</v>
      </c>
      <c r="B288" s="754">
        <v>42567.12</v>
      </c>
      <c r="C288" s="754">
        <v>94166.42</v>
      </c>
      <c r="D288" s="754">
        <v>69813.600000000006</v>
      </c>
    </row>
    <row r="289" spans="1:4" ht="11.25" customHeight="1">
      <c r="A289" s="755" t="s">
        <v>1635</v>
      </c>
      <c r="B289" s="754">
        <v>30826.09</v>
      </c>
      <c r="C289" s="754">
        <v>61747.68</v>
      </c>
      <c r="D289" s="754">
        <v>46592.38</v>
      </c>
    </row>
    <row r="290" spans="1:4" ht="11.25" customHeight="1">
      <c r="A290" s="755" t="s">
        <v>1634</v>
      </c>
      <c r="B290" s="754">
        <v>17301.43</v>
      </c>
      <c r="C290" s="754">
        <v>27577.13</v>
      </c>
      <c r="D290" s="754">
        <v>19493.759999999998</v>
      </c>
    </row>
    <row r="291" spans="1:4" ht="11.25" customHeight="1">
      <c r="A291" s="755" t="s">
        <v>1633</v>
      </c>
      <c r="B291" s="754">
        <v>27315.29</v>
      </c>
      <c r="C291" s="754">
        <v>61641.919999999998</v>
      </c>
      <c r="D291" s="754">
        <v>34295.83</v>
      </c>
    </row>
    <row r="292" spans="1:4" ht="11.25" customHeight="1">
      <c r="A292" s="755" t="s">
        <v>1632</v>
      </c>
      <c r="B292" s="754">
        <v>64212.13</v>
      </c>
      <c r="C292" s="754">
        <v>178396</v>
      </c>
      <c r="D292" s="754">
        <v>82903.91</v>
      </c>
    </row>
    <row r="293" spans="1:4" ht="11.25" customHeight="1">
      <c r="A293" s="755" t="s">
        <v>1631</v>
      </c>
      <c r="B293" s="754">
        <v>17806.64</v>
      </c>
      <c r="C293" s="754">
        <v>22069.1</v>
      </c>
      <c r="D293" s="754">
        <v>18989.57</v>
      </c>
    </row>
    <row r="294" spans="1:4" ht="11.25" customHeight="1">
      <c r="A294" s="755"/>
      <c r="B294" s="754"/>
      <c r="C294" s="754"/>
      <c r="D294" s="754"/>
    </row>
    <row r="295" spans="1:4" ht="11.25" customHeight="1">
      <c r="A295" s="757" t="s">
        <v>565</v>
      </c>
      <c r="B295" s="756">
        <v>19490.21</v>
      </c>
      <c r="C295" s="756">
        <v>35870.080000000002</v>
      </c>
      <c r="D295" s="756">
        <v>28436.92</v>
      </c>
    </row>
    <row r="296" spans="1:4" ht="11.25" customHeight="1">
      <c r="A296" s="755" t="s">
        <v>1630</v>
      </c>
      <c r="B296" s="754">
        <v>32760.77</v>
      </c>
      <c r="C296" s="754">
        <v>58552.83</v>
      </c>
      <c r="D296" s="754">
        <v>47245.88</v>
      </c>
    </row>
    <row r="297" spans="1:4" ht="11.25" customHeight="1">
      <c r="A297" s="755" t="s">
        <v>1629</v>
      </c>
      <c r="B297" s="754">
        <v>20961.63</v>
      </c>
      <c r="C297" s="754">
        <v>28412.26</v>
      </c>
      <c r="D297" s="754">
        <v>25623.54</v>
      </c>
    </row>
    <row r="298" spans="1:4" ht="11.25" customHeight="1">
      <c r="A298" s="755" t="s">
        <v>1628</v>
      </c>
      <c r="B298" s="754">
        <v>24563.13</v>
      </c>
      <c r="C298" s="754">
        <v>35220.68</v>
      </c>
      <c r="D298" s="754">
        <v>30151.87</v>
      </c>
    </row>
    <row r="299" spans="1:4" ht="11.25" customHeight="1">
      <c r="A299" s="755" t="s">
        <v>1627</v>
      </c>
      <c r="B299" s="754">
        <v>24675.13</v>
      </c>
      <c r="C299" s="754">
        <v>35545.379999999997</v>
      </c>
      <c r="D299" s="754">
        <v>31780.51</v>
      </c>
    </row>
    <row r="300" spans="1:4" ht="11.25" customHeight="1">
      <c r="A300" s="755" t="s">
        <v>1626</v>
      </c>
      <c r="B300" s="754">
        <v>22606.71</v>
      </c>
      <c r="C300" s="754">
        <v>35783.769999999997</v>
      </c>
      <c r="D300" s="754">
        <v>30686.19</v>
      </c>
    </row>
    <row r="301" spans="1:4" ht="11.25" customHeight="1">
      <c r="A301" s="755" t="s">
        <v>1625</v>
      </c>
      <c r="B301" s="754">
        <v>25036.82</v>
      </c>
      <c r="C301" s="754">
        <v>38161.480000000003</v>
      </c>
      <c r="D301" s="754">
        <v>34210.620000000003</v>
      </c>
    </row>
    <row r="302" spans="1:4" ht="11.25" customHeight="1">
      <c r="A302" s="755" t="s">
        <v>1624</v>
      </c>
      <c r="B302" s="754">
        <v>22751.59</v>
      </c>
      <c r="C302" s="754">
        <v>36873.980000000003</v>
      </c>
      <c r="D302" s="754">
        <v>29673.040000000001</v>
      </c>
    </row>
    <row r="303" spans="1:4" ht="11.25" customHeight="1">
      <c r="A303" s="755" t="s">
        <v>1623</v>
      </c>
      <c r="B303" s="754">
        <v>18824.37</v>
      </c>
      <c r="C303" s="754">
        <v>25572.17</v>
      </c>
      <c r="D303" s="754">
        <v>22639.59</v>
      </c>
    </row>
    <row r="304" spans="1:4" ht="11.25" customHeight="1">
      <c r="A304" s="755" t="s">
        <v>1622</v>
      </c>
      <c r="B304" s="754">
        <v>25610.18</v>
      </c>
      <c r="C304" s="754">
        <v>37085.65</v>
      </c>
      <c r="D304" s="754">
        <v>30164.2</v>
      </c>
    </row>
    <row r="305" spans="1:4" ht="11.25" customHeight="1">
      <c r="A305" s="755" t="s">
        <v>1621</v>
      </c>
      <c r="B305" s="754">
        <v>32988.89</v>
      </c>
      <c r="C305" s="754">
        <v>36941.800000000003</v>
      </c>
      <c r="D305" s="754">
        <v>35598.81</v>
      </c>
    </row>
    <row r="306" spans="1:4" ht="11.25" customHeight="1">
      <c r="A306" s="755" t="s">
        <v>1620</v>
      </c>
      <c r="B306" s="754">
        <v>16723.07</v>
      </c>
      <c r="C306" s="754">
        <v>27569.69</v>
      </c>
      <c r="D306" s="754">
        <v>20983.21</v>
      </c>
    </row>
    <row r="307" spans="1:4" ht="11.25" customHeight="1">
      <c r="A307" s="755" t="s">
        <v>1619</v>
      </c>
      <c r="B307" s="754">
        <v>20705.78</v>
      </c>
      <c r="C307" s="754">
        <v>32933.4</v>
      </c>
      <c r="D307" s="754">
        <v>27753.61</v>
      </c>
    </row>
    <row r="308" spans="1:4" ht="11.25" customHeight="1">
      <c r="A308" s="755" t="s">
        <v>1618</v>
      </c>
      <c r="B308" s="754">
        <v>33768.78</v>
      </c>
      <c r="C308" s="754">
        <v>40688.18</v>
      </c>
      <c r="D308" s="754">
        <v>38024.82</v>
      </c>
    </row>
    <row r="309" spans="1:4" ht="11.25" customHeight="1">
      <c r="A309" s="755" t="s">
        <v>1617</v>
      </c>
      <c r="B309" s="754">
        <v>18111.259999999998</v>
      </c>
      <c r="C309" s="754">
        <v>29067.83</v>
      </c>
      <c r="D309" s="754">
        <v>23418.46</v>
      </c>
    </row>
    <row r="310" spans="1:4" ht="11.25" customHeight="1">
      <c r="A310" s="755" t="s">
        <v>1616</v>
      </c>
      <c r="B310" s="754">
        <v>16441.52</v>
      </c>
      <c r="C310" s="754">
        <v>18834.64</v>
      </c>
      <c r="D310" s="754">
        <v>16916.240000000002</v>
      </c>
    </row>
    <row r="311" spans="1:4" ht="11.25" customHeight="1">
      <c r="A311" s="755" t="s">
        <v>1615</v>
      </c>
      <c r="B311" s="754">
        <v>17656.07</v>
      </c>
      <c r="C311" s="754">
        <v>31471.22</v>
      </c>
      <c r="D311" s="754">
        <v>24778.91</v>
      </c>
    </row>
    <row r="312" spans="1:4" ht="11.25" customHeight="1">
      <c r="A312" s="755" t="s">
        <v>1614</v>
      </c>
      <c r="B312" s="754">
        <v>17494.740000000002</v>
      </c>
      <c r="C312" s="754">
        <v>28183.119999999999</v>
      </c>
      <c r="D312" s="754">
        <v>25457.08</v>
      </c>
    </row>
    <row r="313" spans="1:4" ht="11.25" customHeight="1">
      <c r="A313" s="755" t="s">
        <v>1613</v>
      </c>
      <c r="B313" s="754">
        <v>27225.46</v>
      </c>
      <c r="C313" s="754">
        <v>39315.39</v>
      </c>
      <c r="D313" s="754">
        <v>33686.58</v>
      </c>
    </row>
    <row r="314" spans="1:4" ht="11.25" customHeight="1">
      <c r="A314" s="755" t="s">
        <v>1612</v>
      </c>
      <c r="B314" s="754">
        <v>31365.39</v>
      </c>
      <c r="C314" s="754">
        <v>38045.370000000003</v>
      </c>
      <c r="D314" s="754">
        <v>35687.18</v>
      </c>
    </row>
    <row r="315" spans="1:4" ht="11.25" customHeight="1">
      <c r="A315" s="755" t="s">
        <v>1611</v>
      </c>
      <c r="B315" s="754">
        <v>17537.900000000001</v>
      </c>
      <c r="C315" s="754">
        <v>27350.82</v>
      </c>
      <c r="D315" s="754">
        <v>19788.189999999999</v>
      </c>
    </row>
    <row r="316" spans="1:4" ht="11.25" customHeight="1">
      <c r="A316" s="755" t="s">
        <v>1610</v>
      </c>
      <c r="B316" s="754">
        <v>25643.07</v>
      </c>
      <c r="C316" s="754">
        <v>40762.160000000003</v>
      </c>
      <c r="D316" s="754">
        <v>34665.82</v>
      </c>
    </row>
    <row r="317" spans="1:4" ht="11.25" customHeight="1">
      <c r="A317" s="755" t="s">
        <v>1609</v>
      </c>
      <c r="B317" s="754">
        <v>19463.490000000002</v>
      </c>
      <c r="C317" s="754">
        <v>27332.33</v>
      </c>
      <c r="D317" s="754">
        <v>24033.95</v>
      </c>
    </row>
    <row r="318" spans="1:4" ht="11.25" customHeight="1">
      <c r="A318" s="755" t="s">
        <v>1608</v>
      </c>
      <c r="B318" s="754">
        <v>29710.03</v>
      </c>
      <c r="C318" s="754">
        <v>43084.38</v>
      </c>
      <c r="D318" s="754">
        <v>37745.33</v>
      </c>
    </row>
    <row r="319" spans="1:4" ht="11.25" customHeight="1">
      <c r="A319" s="755" t="s">
        <v>1607</v>
      </c>
      <c r="B319" s="754">
        <v>29173.66</v>
      </c>
      <c r="C319" s="754">
        <v>56988.93</v>
      </c>
      <c r="D319" s="754">
        <v>38990.69</v>
      </c>
    </row>
    <row r="320" spans="1:4" ht="11.25" customHeight="1">
      <c r="A320" s="755" t="s">
        <v>1606</v>
      </c>
      <c r="B320" s="754">
        <v>17865.68</v>
      </c>
      <c r="C320" s="754">
        <v>23885.99</v>
      </c>
      <c r="D320" s="754">
        <v>20426.29</v>
      </c>
    </row>
    <row r="321" spans="1:4" ht="11.25" customHeight="1">
      <c r="A321" s="755" t="s">
        <v>1605</v>
      </c>
      <c r="B321" s="754">
        <v>28077.29</v>
      </c>
      <c r="C321" s="754">
        <v>42087.67</v>
      </c>
      <c r="D321" s="754">
        <v>36867.82</v>
      </c>
    </row>
    <row r="322" spans="1:4" ht="11.25" customHeight="1">
      <c r="A322" s="755" t="s">
        <v>1604</v>
      </c>
      <c r="B322" s="754">
        <v>33687.61</v>
      </c>
      <c r="C322" s="754">
        <v>44940.1</v>
      </c>
      <c r="D322" s="754">
        <v>39091.39</v>
      </c>
    </row>
    <row r="323" spans="1:4" ht="11.25" customHeight="1">
      <c r="A323" s="755" t="s">
        <v>1603</v>
      </c>
      <c r="B323" s="754">
        <v>53213.78</v>
      </c>
      <c r="C323" s="754">
        <v>55296.59</v>
      </c>
      <c r="D323" s="754">
        <v>54559.85</v>
      </c>
    </row>
    <row r="324" spans="1:4" ht="11.25" customHeight="1">
      <c r="A324" s="755" t="s">
        <v>1602</v>
      </c>
      <c r="B324" s="754">
        <v>43377.22</v>
      </c>
      <c r="C324" s="754">
        <v>56650.87</v>
      </c>
      <c r="D324" s="754">
        <v>56106.28</v>
      </c>
    </row>
    <row r="325" spans="1:4" ht="11.25" customHeight="1">
      <c r="A325" s="755" t="s">
        <v>1601</v>
      </c>
      <c r="B325" s="754">
        <v>42525.4</v>
      </c>
      <c r="C325" s="754">
        <v>54618.41</v>
      </c>
      <c r="D325" s="754">
        <v>54548.54</v>
      </c>
    </row>
    <row r="326" spans="1:4" ht="11.25" customHeight="1">
      <c r="A326" s="755" t="s">
        <v>1600</v>
      </c>
      <c r="B326" s="754">
        <v>31219.48</v>
      </c>
      <c r="C326" s="754">
        <v>48620.72</v>
      </c>
      <c r="D326" s="754">
        <v>40898.82</v>
      </c>
    </row>
    <row r="327" spans="1:4" ht="11.25" customHeight="1">
      <c r="A327" s="755" t="s">
        <v>1599</v>
      </c>
      <c r="B327" s="754">
        <v>23307.49</v>
      </c>
      <c r="C327" s="754">
        <v>35323.440000000002</v>
      </c>
      <c r="D327" s="754">
        <v>29865.19</v>
      </c>
    </row>
    <row r="328" spans="1:4" ht="11.25" customHeight="1">
      <c r="A328" s="755" t="s">
        <v>1598</v>
      </c>
      <c r="B328" s="754">
        <v>17469.060000000001</v>
      </c>
      <c r="C328" s="754">
        <v>23518.13</v>
      </c>
      <c r="D328" s="754">
        <v>19575.490000000002</v>
      </c>
    </row>
    <row r="329" spans="1:4" ht="11.25" customHeight="1">
      <c r="A329" s="755" t="s">
        <v>1597</v>
      </c>
      <c r="B329" s="754">
        <v>26092.1</v>
      </c>
      <c r="C329" s="754">
        <v>31468.14</v>
      </c>
      <c r="D329" s="754">
        <v>29113.040000000001</v>
      </c>
    </row>
    <row r="330" spans="1:4" ht="11.25" customHeight="1">
      <c r="A330" s="755" t="s">
        <v>1596</v>
      </c>
      <c r="B330" s="754">
        <v>29999.8</v>
      </c>
      <c r="C330" s="754">
        <v>42429.84</v>
      </c>
      <c r="D330" s="754">
        <v>36596.550000000003</v>
      </c>
    </row>
    <row r="331" spans="1:4" ht="11.25" customHeight="1">
      <c r="A331" s="755" t="s">
        <v>1595</v>
      </c>
      <c r="B331" s="754">
        <v>30795.11</v>
      </c>
      <c r="C331" s="754">
        <v>38225.18</v>
      </c>
      <c r="D331" s="754">
        <v>35298.78</v>
      </c>
    </row>
    <row r="332" spans="1:4" ht="11.25" customHeight="1">
      <c r="A332" s="755" t="s">
        <v>1594</v>
      </c>
      <c r="B332" s="754">
        <v>23391.75</v>
      </c>
      <c r="C332" s="754">
        <v>33695.83</v>
      </c>
      <c r="D332" s="754">
        <v>30075.83</v>
      </c>
    </row>
    <row r="333" spans="1:4" ht="11.25" customHeight="1">
      <c r="A333" s="755" t="s">
        <v>1593</v>
      </c>
      <c r="B333" s="754">
        <v>23400.99</v>
      </c>
      <c r="C333" s="754">
        <v>34969.97</v>
      </c>
      <c r="D333" s="754">
        <v>30364.57</v>
      </c>
    </row>
    <row r="334" spans="1:4" ht="11.25" customHeight="1">
      <c r="A334" s="755" t="s">
        <v>1592</v>
      </c>
      <c r="B334" s="754">
        <v>24978.25</v>
      </c>
      <c r="C334" s="754">
        <v>36705.47</v>
      </c>
      <c r="D334" s="754">
        <v>31955.19</v>
      </c>
    </row>
    <row r="335" spans="1:4" ht="11.25" customHeight="1">
      <c r="A335" s="755" t="s">
        <v>1591</v>
      </c>
      <c r="B335" s="754">
        <v>20168.38</v>
      </c>
      <c r="C335" s="754">
        <v>27869.73</v>
      </c>
      <c r="D335" s="754">
        <v>24980.31</v>
      </c>
    </row>
    <row r="336" spans="1:4" ht="11.25" customHeight="1">
      <c r="A336" s="755" t="s">
        <v>1590</v>
      </c>
      <c r="B336" s="754">
        <v>23953.8</v>
      </c>
      <c r="C336" s="754">
        <v>33110.129999999997</v>
      </c>
      <c r="D336" s="754">
        <v>29962.81</v>
      </c>
    </row>
    <row r="337" spans="1:4" ht="11.25" customHeight="1">
      <c r="A337" s="755" t="s">
        <v>1589</v>
      </c>
      <c r="B337" s="754">
        <v>20074.87</v>
      </c>
      <c r="C337" s="754">
        <v>32222.35</v>
      </c>
      <c r="D337" s="754">
        <v>28363.97</v>
      </c>
    </row>
    <row r="338" spans="1:4" ht="11.25" customHeight="1">
      <c r="A338" s="755" t="s">
        <v>1588</v>
      </c>
      <c r="B338" s="754">
        <v>26684.98</v>
      </c>
      <c r="C338" s="754">
        <v>40450.82</v>
      </c>
      <c r="D338" s="754">
        <v>33580.74</v>
      </c>
    </row>
    <row r="339" spans="1:4" ht="11.25" customHeight="1">
      <c r="A339" s="755" t="s">
        <v>1587</v>
      </c>
      <c r="B339" s="754">
        <v>20269.080000000002</v>
      </c>
      <c r="C339" s="754">
        <v>26627.439999999999</v>
      </c>
      <c r="D339" s="754">
        <v>23009.5</v>
      </c>
    </row>
    <row r="340" spans="1:4" ht="11.25" customHeight="1">
      <c r="A340" s="755" t="s">
        <v>1586</v>
      </c>
      <c r="B340" s="754">
        <v>17198.82</v>
      </c>
      <c r="C340" s="754">
        <v>26402.41</v>
      </c>
      <c r="D340" s="754">
        <v>20919.509999999998</v>
      </c>
    </row>
    <row r="341" spans="1:4" ht="11.25" customHeight="1">
      <c r="A341" s="755" t="s">
        <v>1585</v>
      </c>
      <c r="B341" s="754">
        <v>17964.330000000002</v>
      </c>
      <c r="C341" s="754">
        <v>23961</v>
      </c>
      <c r="D341" s="754">
        <v>20833.189999999999</v>
      </c>
    </row>
    <row r="342" spans="1:4" ht="11.25" customHeight="1">
      <c r="A342" s="755"/>
      <c r="B342" s="758"/>
      <c r="C342" s="758"/>
      <c r="D342" s="758"/>
    </row>
    <row r="343" spans="1:4" ht="11.25" customHeight="1">
      <c r="A343" s="757" t="s">
        <v>1584</v>
      </c>
      <c r="B343" s="756">
        <v>17604.169999999998</v>
      </c>
      <c r="C343" s="756">
        <v>35996.69</v>
      </c>
      <c r="D343" s="756">
        <v>25199.73</v>
      </c>
    </row>
    <row r="344" spans="1:4" ht="11.25" customHeight="1">
      <c r="A344" s="755" t="s">
        <v>1583</v>
      </c>
      <c r="B344" s="754">
        <v>42546.559999999998</v>
      </c>
      <c r="C344" s="754">
        <v>74493.240000000005</v>
      </c>
      <c r="D344" s="754">
        <v>57247.5</v>
      </c>
    </row>
    <row r="345" spans="1:4" ht="11.25" customHeight="1">
      <c r="A345" s="755" t="s">
        <v>1582</v>
      </c>
      <c r="B345" s="754">
        <v>30743.73</v>
      </c>
      <c r="C345" s="754">
        <v>42017.58</v>
      </c>
      <c r="D345" s="754">
        <v>36270.370000000003</v>
      </c>
    </row>
    <row r="346" spans="1:4" ht="11.25" customHeight="1">
      <c r="A346" s="755" t="s">
        <v>1581</v>
      </c>
      <c r="B346" s="754">
        <v>20041.73</v>
      </c>
      <c r="C346" s="754">
        <v>32042.67</v>
      </c>
      <c r="D346" s="754">
        <v>25963.57</v>
      </c>
    </row>
    <row r="347" spans="1:4" ht="11.25" customHeight="1">
      <c r="A347" s="755" t="s">
        <v>1580</v>
      </c>
      <c r="B347" s="754">
        <v>16755.57</v>
      </c>
      <c r="C347" s="754">
        <v>21479.56</v>
      </c>
      <c r="D347" s="754">
        <v>18442.560000000001</v>
      </c>
    </row>
    <row r="348" spans="1:4" ht="11.25" customHeight="1">
      <c r="A348" s="755"/>
      <c r="B348" s="758"/>
      <c r="C348" s="758"/>
      <c r="D348" s="758"/>
    </row>
    <row r="349" spans="1:4" ht="11.25" customHeight="1">
      <c r="A349" s="757" t="s">
        <v>1579</v>
      </c>
      <c r="B349" s="756">
        <v>24570.68</v>
      </c>
      <c r="C349" s="756">
        <v>44068.12</v>
      </c>
      <c r="D349" s="756">
        <v>35154.21</v>
      </c>
    </row>
    <row r="350" spans="1:4" ht="11.25" customHeight="1">
      <c r="A350" s="755" t="s">
        <v>1578</v>
      </c>
      <c r="B350" s="754">
        <v>39458.5</v>
      </c>
      <c r="C350" s="754">
        <v>64311.02</v>
      </c>
      <c r="D350" s="754">
        <v>54704.76</v>
      </c>
    </row>
    <row r="351" spans="1:4" ht="11.25" customHeight="1">
      <c r="A351" s="755" t="s">
        <v>1577</v>
      </c>
      <c r="B351" s="754">
        <v>34538.44</v>
      </c>
      <c r="C351" s="754">
        <v>62785.38</v>
      </c>
      <c r="D351" s="754">
        <v>58332</v>
      </c>
    </row>
    <row r="352" spans="1:4" ht="11.25" customHeight="1">
      <c r="A352" s="755" t="s">
        <v>1576</v>
      </c>
      <c r="B352" s="754">
        <v>24742.240000000002</v>
      </c>
      <c r="C352" s="754">
        <v>40969.85</v>
      </c>
      <c r="D352" s="754">
        <v>33435.56</v>
      </c>
    </row>
    <row r="353" spans="1:4" ht="11.25" customHeight="1">
      <c r="A353" s="755" t="s">
        <v>1575</v>
      </c>
      <c r="B353" s="754">
        <v>28111.119999999999</v>
      </c>
      <c r="C353" s="754">
        <v>46422.97</v>
      </c>
      <c r="D353" s="754">
        <v>41398.75</v>
      </c>
    </row>
    <row r="354" spans="1:4" ht="11.25" customHeight="1">
      <c r="A354" s="755" t="s">
        <v>1574</v>
      </c>
      <c r="B354" s="754">
        <v>25967.65</v>
      </c>
      <c r="C354" s="754">
        <v>34108.519999999997</v>
      </c>
      <c r="D354" s="754">
        <v>30766.19</v>
      </c>
    </row>
    <row r="355" spans="1:4" ht="11.25" customHeight="1">
      <c r="A355" s="755" t="s">
        <v>1573</v>
      </c>
      <c r="B355" s="754">
        <v>19264.61</v>
      </c>
      <c r="C355" s="754">
        <v>29347.77</v>
      </c>
      <c r="D355" s="754">
        <v>24251.05</v>
      </c>
    </row>
    <row r="356" spans="1:4" ht="11.25" customHeight="1">
      <c r="A356" s="755" t="s">
        <v>1572</v>
      </c>
      <c r="B356" s="754">
        <v>26631.42</v>
      </c>
      <c r="C356" s="754">
        <v>34871.35</v>
      </c>
      <c r="D356" s="754">
        <v>31970.17</v>
      </c>
    </row>
    <row r="357" spans="1:4" ht="11.25" customHeight="1">
      <c r="A357" s="755" t="s">
        <v>1571</v>
      </c>
      <c r="B357" s="754">
        <v>29957.42</v>
      </c>
      <c r="C357" s="754">
        <v>38823.32</v>
      </c>
      <c r="D357" s="754">
        <v>35075.58</v>
      </c>
    </row>
    <row r="358" spans="1:4" ht="11.25" customHeight="1">
      <c r="A358" s="755" t="s">
        <v>1570</v>
      </c>
      <c r="B358" s="754">
        <v>29077.16</v>
      </c>
      <c r="C358" s="754">
        <v>44091.61</v>
      </c>
      <c r="D358" s="754">
        <v>37114.89</v>
      </c>
    </row>
    <row r="359" spans="1:4" ht="11.25" customHeight="1">
      <c r="A359" s="755" t="s">
        <v>1569</v>
      </c>
      <c r="B359" s="754">
        <v>30330.15</v>
      </c>
      <c r="C359" s="754">
        <v>47722.93</v>
      </c>
      <c r="D359" s="754">
        <v>39217.5</v>
      </c>
    </row>
    <row r="360" spans="1:4" ht="11.25" customHeight="1">
      <c r="A360" s="755" t="s">
        <v>1568</v>
      </c>
      <c r="B360" s="754">
        <v>29824.66</v>
      </c>
      <c r="C360" s="754">
        <v>47304.25</v>
      </c>
      <c r="D360" s="754">
        <v>38902.980000000003</v>
      </c>
    </row>
    <row r="361" spans="1:4" ht="11.25" customHeight="1">
      <c r="A361" s="755" t="s">
        <v>1567</v>
      </c>
      <c r="B361" s="754">
        <v>23219.65</v>
      </c>
      <c r="C361" s="754">
        <v>24575.78</v>
      </c>
      <c r="D361" s="754">
        <v>23850.74</v>
      </c>
    </row>
    <row r="362" spans="1:4" ht="11.25" customHeight="1">
      <c r="A362" s="755" t="s">
        <v>1566</v>
      </c>
      <c r="B362" s="754">
        <v>27442.240000000002</v>
      </c>
      <c r="C362" s="754">
        <v>54400.44</v>
      </c>
      <c r="D362" s="754">
        <v>43866.95</v>
      </c>
    </row>
    <row r="363" spans="1:4" ht="11.25" customHeight="1">
      <c r="A363" s="755" t="s">
        <v>1565</v>
      </c>
      <c r="B363" s="754">
        <v>25699.08</v>
      </c>
      <c r="C363" s="754">
        <v>33645.93</v>
      </c>
      <c r="D363" s="754">
        <v>30850.95</v>
      </c>
    </row>
    <row r="364" spans="1:4" ht="11.25" customHeight="1">
      <c r="A364" s="755" t="s">
        <v>1564</v>
      </c>
      <c r="B364" s="754">
        <v>30845.84</v>
      </c>
      <c r="C364" s="754">
        <v>45427.31</v>
      </c>
      <c r="D364" s="754">
        <v>41770.46</v>
      </c>
    </row>
    <row r="365" spans="1:4" ht="11.25" customHeight="1">
      <c r="A365" s="755" t="s">
        <v>1563</v>
      </c>
      <c r="B365" s="754">
        <v>21744.04</v>
      </c>
      <c r="C365" s="754">
        <v>52636.86</v>
      </c>
      <c r="D365" s="754">
        <v>34517</v>
      </c>
    </row>
    <row r="366" spans="1:4" ht="11.25" customHeight="1">
      <c r="A366" s="755" t="s">
        <v>1562</v>
      </c>
      <c r="B366" s="754">
        <v>22635.54</v>
      </c>
      <c r="C366" s="754">
        <v>25938.04</v>
      </c>
      <c r="D366" s="754">
        <v>24501.24</v>
      </c>
    </row>
    <row r="367" spans="1:4" ht="11.25" customHeight="1">
      <c r="A367" s="755" t="s">
        <v>1561</v>
      </c>
      <c r="B367" s="754">
        <v>16876.07</v>
      </c>
      <c r="C367" s="754">
        <v>23211.48</v>
      </c>
      <c r="D367" s="754">
        <v>18996.04</v>
      </c>
    </row>
    <row r="368" spans="1:4" ht="11.25" customHeight="1">
      <c r="A368" s="755" t="s">
        <v>1560</v>
      </c>
      <c r="B368" s="754">
        <v>21096.61</v>
      </c>
      <c r="C368" s="754">
        <v>23595.45</v>
      </c>
      <c r="D368" s="754">
        <v>23152.25</v>
      </c>
    </row>
    <row r="369" spans="1:4" ht="11.25" customHeight="1">
      <c r="A369" s="755" t="s">
        <v>1559</v>
      </c>
      <c r="B369" s="754">
        <v>28604.35</v>
      </c>
      <c r="C369" s="754">
        <v>51819.92</v>
      </c>
      <c r="D369" s="754">
        <v>43304.27</v>
      </c>
    </row>
    <row r="370" spans="1:4" ht="11.25" customHeight="1">
      <c r="A370" s="755" t="s">
        <v>1558</v>
      </c>
      <c r="B370" s="754">
        <v>25221.17</v>
      </c>
      <c r="C370" s="754">
        <v>34546.61</v>
      </c>
      <c r="D370" s="754">
        <v>30127.95</v>
      </c>
    </row>
    <row r="371" spans="1:4" ht="11.25" customHeight="1">
      <c r="A371" s="755" t="s">
        <v>1557</v>
      </c>
      <c r="B371" s="754">
        <v>26685.55</v>
      </c>
      <c r="C371" s="754">
        <v>53092.31</v>
      </c>
      <c r="D371" s="754">
        <v>38697.72</v>
      </c>
    </row>
    <row r="372" spans="1:4" ht="11.25" customHeight="1">
      <c r="A372" s="755"/>
      <c r="B372" s="754"/>
      <c r="C372" s="754"/>
      <c r="D372" s="754"/>
    </row>
    <row r="373" spans="1:4" ht="11.25" customHeight="1">
      <c r="A373" s="757" t="s">
        <v>938</v>
      </c>
      <c r="B373" s="756">
        <v>25965.79</v>
      </c>
      <c r="C373" s="756">
        <v>48228.19</v>
      </c>
      <c r="D373" s="756">
        <v>38709.14</v>
      </c>
    </row>
    <row r="374" spans="1:4" ht="11.25" customHeight="1">
      <c r="A374" s="755" t="s">
        <v>1556</v>
      </c>
      <c r="B374" s="754">
        <v>38609.629999999997</v>
      </c>
      <c r="C374" s="754">
        <v>72563.87</v>
      </c>
      <c r="D374" s="754">
        <v>57685.68</v>
      </c>
    </row>
    <row r="375" spans="1:4" ht="11.25" customHeight="1">
      <c r="A375" s="755" t="s">
        <v>1555</v>
      </c>
      <c r="B375" s="754">
        <v>28210.39</v>
      </c>
      <c r="C375" s="754">
        <v>42234.03</v>
      </c>
      <c r="D375" s="754">
        <v>34320.47</v>
      </c>
    </row>
    <row r="376" spans="1:4" ht="11.25" customHeight="1">
      <c r="A376" s="755" t="s">
        <v>1554</v>
      </c>
      <c r="B376" s="754">
        <v>17751.650000000001</v>
      </c>
      <c r="C376" s="754">
        <v>42000.13</v>
      </c>
      <c r="D376" s="754">
        <v>40371.050000000003</v>
      </c>
    </row>
    <row r="377" spans="1:4" ht="11.25" customHeight="1">
      <c r="A377" s="755" t="s">
        <v>1553</v>
      </c>
      <c r="B377" s="754">
        <v>21523.77</v>
      </c>
      <c r="C377" s="754">
        <v>32187.69</v>
      </c>
      <c r="D377" s="754">
        <v>28444.29</v>
      </c>
    </row>
    <row r="378" spans="1:4" ht="11.25" customHeight="1">
      <c r="A378" s="755" t="s">
        <v>1552</v>
      </c>
      <c r="B378" s="754">
        <v>29609.68</v>
      </c>
      <c r="C378" s="754">
        <v>42912.13</v>
      </c>
      <c r="D378" s="754">
        <v>37500.67</v>
      </c>
    </row>
    <row r="379" spans="1:4" ht="11.25" customHeight="1">
      <c r="A379" s="755" t="s">
        <v>1551</v>
      </c>
      <c r="B379" s="754">
        <v>23759.14</v>
      </c>
      <c r="C379" s="754">
        <v>43431.22</v>
      </c>
      <c r="D379" s="754">
        <v>37230.870000000003</v>
      </c>
    </row>
    <row r="380" spans="1:4" ht="11.25" customHeight="1">
      <c r="A380" s="755" t="s">
        <v>1550</v>
      </c>
      <c r="B380" s="754">
        <v>28756.16</v>
      </c>
      <c r="C380" s="754">
        <v>45215.21</v>
      </c>
      <c r="D380" s="754">
        <v>37736.620000000003</v>
      </c>
    </row>
    <row r="381" spans="1:4" ht="11.25" customHeight="1">
      <c r="A381" s="755" t="s">
        <v>1549</v>
      </c>
      <c r="B381" s="754">
        <v>23784.79</v>
      </c>
      <c r="C381" s="754">
        <v>37139.56</v>
      </c>
      <c r="D381" s="754">
        <v>34935.99</v>
      </c>
    </row>
    <row r="382" spans="1:4" ht="11.25" customHeight="1">
      <c r="A382" s="755" t="s">
        <v>1548</v>
      </c>
      <c r="B382" s="754">
        <v>33977.83</v>
      </c>
      <c r="C382" s="754">
        <v>49477.7</v>
      </c>
      <c r="D382" s="754">
        <v>43262.98</v>
      </c>
    </row>
    <row r="383" spans="1:4" ht="11.25" customHeight="1">
      <c r="A383" s="755" t="s">
        <v>1547</v>
      </c>
      <c r="B383" s="754">
        <v>26377.16</v>
      </c>
      <c r="C383" s="754">
        <v>38172.61</v>
      </c>
      <c r="D383" s="754">
        <v>35717.71</v>
      </c>
    </row>
    <row r="384" spans="1:4" ht="11.25" customHeight="1">
      <c r="A384" s="755" t="s">
        <v>1546</v>
      </c>
      <c r="B384" s="754">
        <v>23867.89</v>
      </c>
      <c r="C384" s="754">
        <v>27115.79</v>
      </c>
      <c r="D384" s="754">
        <v>24692.69</v>
      </c>
    </row>
    <row r="385" spans="1:4" ht="11.25" customHeight="1">
      <c r="A385" s="755" t="s">
        <v>1545</v>
      </c>
      <c r="B385" s="754">
        <v>17999.91</v>
      </c>
      <c r="C385" s="754">
        <v>26382.29</v>
      </c>
      <c r="D385" s="754">
        <v>22150.58</v>
      </c>
    </row>
    <row r="386" spans="1:4" ht="11.25" customHeight="1">
      <c r="A386" s="755" t="s">
        <v>1544</v>
      </c>
      <c r="B386" s="754">
        <v>32526.23</v>
      </c>
      <c r="C386" s="754">
        <v>50307.63</v>
      </c>
      <c r="D386" s="754">
        <v>43622.03</v>
      </c>
    </row>
    <row r="387" spans="1:4" ht="11.25" customHeight="1">
      <c r="A387" s="755" t="s">
        <v>1543</v>
      </c>
      <c r="B387" s="754">
        <v>36991.839999999997</v>
      </c>
      <c r="C387" s="754">
        <v>53900.22</v>
      </c>
      <c r="D387" s="754">
        <v>49552.59</v>
      </c>
    </row>
    <row r="388" spans="1:4" ht="11.25" customHeight="1">
      <c r="A388" s="755" t="s">
        <v>1542</v>
      </c>
      <c r="B388" s="754">
        <v>23381.62</v>
      </c>
      <c r="C388" s="754">
        <v>40792.69</v>
      </c>
      <c r="D388" s="754">
        <v>36067.53</v>
      </c>
    </row>
    <row r="389" spans="1:4" ht="11.25" customHeight="1">
      <c r="A389" s="755" t="s">
        <v>1541</v>
      </c>
      <c r="B389" s="754">
        <v>26336.13</v>
      </c>
      <c r="C389" s="754">
        <v>40916.82</v>
      </c>
      <c r="D389" s="754">
        <v>32520.07</v>
      </c>
    </row>
    <row r="390" spans="1:4" ht="11.25" customHeight="1">
      <c r="A390" s="755" t="s">
        <v>1540</v>
      </c>
      <c r="B390" s="754">
        <v>25966.82</v>
      </c>
      <c r="C390" s="754">
        <v>42512.04</v>
      </c>
      <c r="D390" s="754">
        <v>34647.730000000003</v>
      </c>
    </row>
    <row r="391" spans="1:4" ht="11.25" customHeight="1">
      <c r="A391" s="755" t="s">
        <v>1539</v>
      </c>
      <c r="B391" s="754">
        <v>23546.79</v>
      </c>
      <c r="C391" s="754">
        <v>41083.01</v>
      </c>
      <c r="D391" s="754">
        <v>34722.61</v>
      </c>
    </row>
    <row r="392" spans="1:4" ht="11.25" customHeight="1">
      <c r="A392" s="755" t="s">
        <v>1538</v>
      </c>
      <c r="B392" s="754">
        <v>23456.51</v>
      </c>
      <c r="C392" s="754">
        <v>35630.51</v>
      </c>
      <c r="D392" s="754">
        <v>31366.99</v>
      </c>
    </row>
    <row r="393" spans="1:4" ht="11.25" customHeight="1">
      <c r="A393" s="755" t="s">
        <v>1537</v>
      </c>
      <c r="B393" s="754">
        <v>36706.65</v>
      </c>
      <c r="C393" s="754">
        <v>60827.92</v>
      </c>
      <c r="D393" s="754">
        <v>49750.58</v>
      </c>
    </row>
    <row r="394" spans="1:4" ht="11.25" customHeight="1">
      <c r="A394" s="755" t="s">
        <v>1536</v>
      </c>
      <c r="B394" s="754">
        <v>35291.97</v>
      </c>
      <c r="C394" s="754">
        <v>51664.85</v>
      </c>
      <c r="D394" s="754">
        <v>49945.5</v>
      </c>
    </row>
    <row r="395" spans="1:4" ht="11.25" customHeight="1">
      <c r="A395" s="755" t="s">
        <v>1535</v>
      </c>
      <c r="B395" s="754">
        <v>20844.650000000001</v>
      </c>
      <c r="C395" s="754">
        <v>32327.21</v>
      </c>
      <c r="D395" s="754">
        <v>28111.91</v>
      </c>
    </row>
    <row r="396" spans="1:4" ht="11.25" customHeight="1">
      <c r="A396" s="755"/>
      <c r="B396" s="754"/>
      <c r="C396" s="754"/>
      <c r="D396" s="754"/>
    </row>
    <row r="397" spans="1:4" ht="11.25" customHeight="1">
      <c r="A397" s="757" t="s">
        <v>939</v>
      </c>
      <c r="B397" s="756">
        <v>22078.18</v>
      </c>
      <c r="C397" s="756">
        <v>40660.769999999997</v>
      </c>
      <c r="D397" s="756">
        <v>33168.32</v>
      </c>
    </row>
    <row r="398" spans="1:4" ht="11.25" customHeight="1">
      <c r="A398" s="755" t="s">
        <v>1534</v>
      </c>
      <c r="B398" s="754">
        <v>39153.910000000003</v>
      </c>
      <c r="C398" s="754">
        <v>63782.32</v>
      </c>
      <c r="D398" s="754">
        <v>54101.04</v>
      </c>
    </row>
    <row r="399" spans="1:4" ht="11.25" customHeight="1">
      <c r="A399" s="755" t="s">
        <v>1533</v>
      </c>
      <c r="B399" s="754">
        <v>19784.2</v>
      </c>
      <c r="C399" s="754">
        <v>30788.58</v>
      </c>
      <c r="D399" s="754">
        <v>24378.29</v>
      </c>
    </row>
    <row r="400" spans="1:4" ht="11.25" customHeight="1">
      <c r="A400" s="755" t="s">
        <v>1532</v>
      </c>
      <c r="B400" s="754">
        <v>31847.26</v>
      </c>
      <c r="C400" s="754">
        <v>43673.47</v>
      </c>
      <c r="D400" s="754">
        <v>42092.08</v>
      </c>
    </row>
    <row r="401" spans="1:4" ht="11.25" customHeight="1">
      <c r="A401" s="755" t="s">
        <v>1531</v>
      </c>
      <c r="B401" s="754">
        <v>20172.14</v>
      </c>
      <c r="C401" s="754">
        <v>39328.480000000003</v>
      </c>
      <c r="D401" s="754">
        <v>34254.559999999998</v>
      </c>
    </row>
    <row r="402" spans="1:4" ht="11.25" customHeight="1">
      <c r="A402" s="755" t="s">
        <v>1530</v>
      </c>
      <c r="B402" s="754">
        <v>21464.61</v>
      </c>
      <c r="C402" s="754">
        <v>26600.81</v>
      </c>
      <c r="D402" s="754">
        <v>24423.21</v>
      </c>
    </row>
    <row r="403" spans="1:4" ht="11.25" customHeight="1">
      <c r="A403" s="755" t="s">
        <v>1529</v>
      </c>
      <c r="B403" s="754">
        <v>17830.18</v>
      </c>
      <c r="C403" s="754">
        <v>28596.68</v>
      </c>
      <c r="D403" s="754">
        <v>23439.05</v>
      </c>
    </row>
    <row r="404" spans="1:4" ht="11.25" customHeight="1">
      <c r="A404" s="755" t="s">
        <v>1528</v>
      </c>
      <c r="B404" s="754">
        <v>19449.34</v>
      </c>
      <c r="C404" s="754">
        <v>34048.339999999997</v>
      </c>
      <c r="D404" s="754">
        <v>28346.560000000001</v>
      </c>
    </row>
    <row r="405" spans="1:4" ht="11.25" customHeight="1">
      <c r="A405" s="755" t="s">
        <v>1527</v>
      </c>
      <c r="B405" s="754">
        <v>16527.5</v>
      </c>
      <c r="C405" s="754">
        <v>21931.17</v>
      </c>
      <c r="D405" s="754">
        <v>17641.310000000001</v>
      </c>
    </row>
    <row r="406" spans="1:4" ht="11.25" customHeight="1">
      <c r="A406" s="755" t="s">
        <v>1526</v>
      </c>
      <c r="B406" s="754">
        <v>26507.9</v>
      </c>
      <c r="C406" s="754">
        <v>40334.080000000002</v>
      </c>
      <c r="D406" s="754">
        <v>33481.730000000003</v>
      </c>
    </row>
    <row r="407" spans="1:4" ht="11.25" customHeight="1">
      <c r="A407" s="755" t="s">
        <v>1525</v>
      </c>
      <c r="B407" s="754">
        <v>31761.5</v>
      </c>
      <c r="C407" s="754">
        <v>36372.949999999997</v>
      </c>
      <c r="D407" s="754">
        <v>35307.120000000003</v>
      </c>
    </row>
    <row r="408" spans="1:4" ht="11.25" customHeight="1">
      <c r="A408" s="755" t="s">
        <v>1524</v>
      </c>
      <c r="B408" s="754">
        <v>33188.730000000003</v>
      </c>
      <c r="C408" s="754">
        <v>38382.1</v>
      </c>
      <c r="D408" s="754">
        <v>36321.9</v>
      </c>
    </row>
    <row r="409" spans="1:4" ht="11.25" customHeight="1">
      <c r="A409" s="755" t="s">
        <v>1523</v>
      </c>
      <c r="B409" s="754">
        <v>26070.959999999999</v>
      </c>
      <c r="C409" s="754">
        <v>38464.79</v>
      </c>
      <c r="D409" s="754">
        <v>34922.239999999998</v>
      </c>
    </row>
    <row r="410" spans="1:4" ht="11.25" customHeight="1">
      <c r="A410" s="755" t="s">
        <v>1522</v>
      </c>
      <c r="B410" s="754">
        <v>33709.4</v>
      </c>
      <c r="C410" s="754">
        <v>37612.33</v>
      </c>
      <c r="D410" s="754">
        <v>37200.910000000003</v>
      </c>
    </row>
    <row r="411" spans="1:4" ht="11.25" customHeight="1">
      <c r="A411" s="755" t="s">
        <v>1521</v>
      </c>
      <c r="B411" s="754">
        <v>26273.1</v>
      </c>
      <c r="C411" s="754">
        <v>42103.31</v>
      </c>
      <c r="D411" s="754">
        <v>40067.620000000003</v>
      </c>
    </row>
    <row r="412" spans="1:4" ht="11.25" customHeight="1">
      <c r="A412" s="755" t="s">
        <v>1520</v>
      </c>
      <c r="B412" s="754">
        <v>28657.94</v>
      </c>
      <c r="C412" s="754">
        <v>37118.21</v>
      </c>
      <c r="D412" s="754">
        <v>35337.75</v>
      </c>
    </row>
    <row r="413" spans="1:4" ht="11.25" customHeight="1">
      <c r="A413" s="755" t="s">
        <v>1519</v>
      </c>
      <c r="B413" s="754">
        <v>39925.71</v>
      </c>
      <c r="C413" s="754">
        <v>43382.51</v>
      </c>
      <c r="D413" s="754">
        <v>43118.1</v>
      </c>
    </row>
    <row r="414" spans="1:4" ht="11.25" customHeight="1">
      <c r="A414" s="755" t="s">
        <v>1518</v>
      </c>
      <c r="B414" s="754">
        <v>21941.38</v>
      </c>
      <c r="C414" s="754">
        <v>38373.93</v>
      </c>
      <c r="D414" s="754">
        <v>31784.98</v>
      </c>
    </row>
    <row r="415" spans="1:4" ht="11.25" customHeight="1">
      <c r="A415" s="755" t="s">
        <v>1517</v>
      </c>
      <c r="B415" s="754">
        <v>19391.150000000001</v>
      </c>
      <c r="C415" s="754">
        <v>34951.839999999997</v>
      </c>
      <c r="D415" s="754">
        <v>28705.919999999998</v>
      </c>
    </row>
    <row r="416" spans="1:4" ht="11.25" customHeight="1">
      <c r="A416" s="755" t="s">
        <v>1516</v>
      </c>
      <c r="B416" s="754">
        <v>30928.44</v>
      </c>
      <c r="C416" s="754">
        <v>37095.75</v>
      </c>
      <c r="D416" s="754">
        <v>36163.660000000003</v>
      </c>
    </row>
    <row r="417" spans="1:4" ht="11.25" customHeight="1">
      <c r="A417" s="755" t="s">
        <v>1515</v>
      </c>
      <c r="B417" s="754">
        <v>36547.519999999997</v>
      </c>
      <c r="C417" s="754">
        <v>53278.18</v>
      </c>
      <c r="D417" s="754">
        <v>50051.09</v>
      </c>
    </row>
    <row r="418" spans="1:4" ht="11.25" customHeight="1">
      <c r="A418" s="755" t="s">
        <v>1514</v>
      </c>
      <c r="B418" s="754">
        <v>25947.43</v>
      </c>
      <c r="C418" s="754">
        <v>36568.959999999999</v>
      </c>
      <c r="D418" s="754">
        <v>33284.699999999997</v>
      </c>
    </row>
    <row r="419" spans="1:4" ht="11.25" customHeight="1">
      <c r="A419" s="755" t="s">
        <v>1513</v>
      </c>
      <c r="B419" s="754">
        <v>26260.84</v>
      </c>
      <c r="C419" s="754">
        <v>40007.39</v>
      </c>
      <c r="D419" s="754">
        <v>36254.519999999997</v>
      </c>
    </row>
    <row r="420" spans="1:4" ht="11.25" customHeight="1">
      <c r="A420" s="755" t="s">
        <v>1512</v>
      </c>
      <c r="B420" s="754">
        <v>24270.07</v>
      </c>
      <c r="C420" s="754">
        <v>40241.17</v>
      </c>
      <c r="D420" s="754">
        <v>34551.65</v>
      </c>
    </row>
    <row r="421" spans="1:4" ht="11.25" customHeight="1">
      <c r="A421" s="755" t="s">
        <v>1511</v>
      </c>
      <c r="B421" s="754">
        <v>21184.880000000001</v>
      </c>
      <c r="C421" s="754">
        <v>30459.84</v>
      </c>
      <c r="D421" s="754">
        <v>25534.98</v>
      </c>
    </row>
    <row r="422" spans="1:4" ht="11.25" customHeight="1">
      <c r="A422" s="755" t="s">
        <v>1510</v>
      </c>
      <c r="B422" s="754">
        <v>17994.54</v>
      </c>
      <c r="C422" s="754">
        <v>23324.71</v>
      </c>
      <c r="D422" s="754">
        <v>21474.82</v>
      </c>
    </row>
    <row r="423" spans="1:4" ht="11.25" customHeight="1">
      <c r="A423" s="755" t="s">
        <v>1509</v>
      </c>
      <c r="B423" s="754">
        <v>17306.45</v>
      </c>
      <c r="C423" s="754">
        <v>21299.23</v>
      </c>
      <c r="D423" s="754">
        <v>19441.169999999998</v>
      </c>
    </row>
    <row r="424" spans="1:4" ht="11.25" customHeight="1">
      <c r="A424" s="755" t="s">
        <v>1508</v>
      </c>
      <c r="B424" s="754">
        <v>28073.98</v>
      </c>
      <c r="C424" s="754">
        <v>41239.620000000003</v>
      </c>
      <c r="D424" s="754">
        <v>35462.300000000003</v>
      </c>
    </row>
    <row r="425" spans="1:4" ht="11.25" customHeight="1">
      <c r="A425" s="755" t="s">
        <v>1507</v>
      </c>
      <c r="B425" s="754">
        <v>23359.42</v>
      </c>
      <c r="C425" s="754">
        <v>27796.29</v>
      </c>
      <c r="D425" s="754">
        <v>26904.02</v>
      </c>
    </row>
    <row r="426" spans="1:4" ht="11.25" customHeight="1">
      <c r="A426" s="755" t="s">
        <v>1506</v>
      </c>
      <c r="B426" s="754">
        <v>31767.63</v>
      </c>
      <c r="C426" s="754">
        <v>47701.98</v>
      </c>
      <c r="D426" s="754">
        <v>43198.75</v>
      </c>
    </row>
    <row r="427" spans="1:4" ht="11.25" customHeight="1">
      <c r="A427" s="755" t="s">
        <v>1505</v>
      </c>
      <c r="B427" s="754">
        <v>28784.53</v>
      </c>
      <c r="C427" s="754">
        <v>47260.94</v>
      </c>
      <c r="D427" s="754">
        <v>41713.32</v>
      </c>
    </row>
    <row r="428" spans="1:4" ht="11.25" customHeight="1">
      <c r="A428" s="755" t="s">
        <v>1504</v>
      </c>
      <c r="B428" s="754">
        <v>24039.35</v>
      </c>
      <c r="C428" s="754">
        <v>49168</v>
      </c>
      <c r="D428" s="754">
        <v>41474.43</v>
      </c>
    </row>
    <row r="429" spans="1:4" ht="11.25" customHeight="1">
      <c r="A429" s="755" t="s">
        <v>1503</v>
      </c>
      <c r="B429" s="754">
        <v>26302.7</v>
      </c>
      <c r="C429" s="754">
        <v>29060.18</v>
      </c>
      <c r="D429" s="754">
        <v>28008.639999999999</v>
      </c>
    </row>
    <row r="430" spans="1:4" ht="11.25" customHeight="1">
      <c r="A430" s="755" t="s">
        <v>1502</v>
      </c>
      <c r="B430" s="754">
        <v>27009.17</v>
      </c>
      <c r="C430" s="754">
        <v>38815.980000000003</v>
      </c>
      <c r="D430" s="754">
        <v>35429.629999999997</v>
      </c>
    </row>
    <row r="431" spans="1:4" ht="11.25" customHeight="1">
      <c r="A431" s="755" t="s">
        <v>1501</v>
      </c>
      <c r="B431" s="754">
        <v>19374.810000000001</v>
      </c>
      <c r="C431" s="754">
        <v>35347.96</v>
      </c>
      <c r="D431" s="754">
        <v>33568.51</v>
      </c>
    </row>
    <row r="432" spans="1:4" ht="11.25" customHeight="1">
      <c r="A432" s="755" t="s">
        <v>1500</v>
      </c>
      <c r="B432" s="754">
        <v>23089.9</v>
      </c>
      <c r="C432" s="754">
        <v>28984.63</v>
      </c>
      <c r="D432" s="754">
        <v>27092.89</v>
      </c>
    </row>
    <row r="433" spans="1:4" ht="11.25" customHeight="1">
      <c r="A433" s="755" t="s">
        <v>1499</v>
      </c>
      <c r="B433" s="754">
        <v>27045.919999999998</v>
      </c>
      <c r="C433" s="754">
        <v>46516.7</v>
      </c>
      <c r="D433" s="754">
        <v>41054.839999999997</v>
      </c>
    </row>
    <row r="434" spans="1:4" ht="11.25" customHeight="1">
      <c r="A434" s="755" t="s">
        <v>1498</v>
      </c>
      <c r="B434" s="754">
        <v>21408.46</v>
      </c>
      <c r="C434" s="754">
        <v>47878.59</v>
      </c>
      <c r="D434" s="754">
        <v>36872.17</v>
      </c>
    </row>
    <row r="435" spans="1:4" ht="11.25" customHeight="1">
      <c r="A435" s="755" t="s">
        <v>1497</v>
      </c>
      <c r="B435" s="754">
        <v>20146.62</v>
      </c>
      <c r="C435" s="754">
        <v>39598</v>
      </c>
      <c r="D435" s="754">
        <v>27546.17</v>
      </c>
    </row>
    <row r="436" spans="1:4" ht="11.25" customHeight="1">
      <c r="A436" s="755" t="s">
        <v>1496</v>
      </c>
      <c r="B436" s="754">
        <v>22083.279999999999</v>
      </c>
      <c r="C436" s="754">
        <v>33515.42</v>
      </c>
      <c r="D436" s="754">
        <v>27691.14</v>
      </c>
    </row>
    <row r="437" spans="1:4" ht="11.25" customHeight="1">
      <c r="A437" s="755" t="s">
        <v>1495</v>
      </c>
      <c r="B437" s="754">
        <v>21101.17</v>
      </c>
      <c r="C437" s="754">
        <v>28024.98</v>
      </c>
      <c r="D437" s="754">
        <v>24116.94</v>
      </c>
    </row>
    <row r="438" spans="1:4" ht="11.25" customHeight="1">
      <c r="A438" s="755" t="s">
        <v>1494</v>
      </c>
      <c r="B438" s="754">
        <v>23491.119999999999</v>
      </c>
      <c r="C438" s="754">
        <v>30373.07</v>
      </c>
      <c r="D438" s="754">
        <v>27910.63</v>
      </c>
    </row>
    <row r="439" spans="1:4" ht="11.25" customHeight="1">
      <c r="A439" s="755" t="s">
        <v>1493</v>
      </c>
      <c r="B439" s="754">
        <v>30900.880000000001</v>
      </c>
      <c r="C439" s="754">
        <v>41968.55</v>
      </c>
      <c r="D439" s="754">
        <v>37486.76</v>
      </c>
    </row>
    <row r="440" spans="1:4" ht="11.25" customHeight="1">
      <c r="A440" s="755" t="s">
        <v>1492</v>
      </c>
      <c r="B440" s="754">
        <v>17786.28</v>
      </c>
      <c r="C440" s="754">
        <v>22940.85</v>
      </c>
      <c r="D440" s="754">
        <v>20529.46</v>
      </c>
    </row>
    <row r="441" spans="1:4" ht="11.25" customHeight="1">
      <c r="A441" s="755" t="s">
        <v>1491</v>
      </c>
      <c r="B441" s="754">
        <v>22501.86</v>
      </c>
      <c r="C441" s="754">
        <v>28629.35</v>
      </c>
      <c r="D441" s="754">
        <v>25685.05</v>
      </c>
    </row>
    <row r="442" spans="1:4" ht="11.25" customHeight="1">
      <c r="A442" s="755" t="s">
        <v>1490</v>
      </c>
      <c r="B442" s="754">
        <v>22253.78</v>
      </c>
      <c r="C442" s="754">
        <v>29329.7</v>
      </c>
      <c r="D442" s="754">
        <v>26202.65</v>
      </c>
    </row>
    <row r="443" spans="1:4" ht="11.25" customHeight="1">
      <c r="A443" s="755" t="s">
        <v>1489</v>
      </c>
      <c r="B443" s="754">
        <v>17574.95</v>
      </c>
      <c r="C443" s="754">
        <v>27588.03</v>
      </c>
      <c r="D443" s="754">
        <v>22044.49</v>
      </c>
    </row>
    <row r="444" spans="1:4" ht="11.25" customHeight="1">
      <c r="A444" s="755"/>
      <c r="B444" s="754"/>
      <c r="C444" s="754"/>
      <c r="D444" s="754"/>
    </row>
    <row r="445" spans="1:4" ht="11.25" customHeight="1">
      <c r="A445" s="757" t="s">
        <v>925</v>
      </c>
      <c r="B445" s="756">
        <v>17946.34</v>
      </c>
      <c r="C445" s="756">
        <v>37098.400000000001</v>
      </c>
      <c r="D445" s="756">
        <v>26079.81</v>
      </c>
    </row>
    <row r="446" spans="1:4" ht="11.25" customHeight="1">
      <c r="A446" s="755" t="s">
        <v>1488</v>
      </c>
      <c r="B446" s="754">
        <v>28689.13</v>
      </c>
      <c r="C446" s="754">
        <v>52347.25</v>
      </c>
      <c r="D446" s="754">
        <v>43270.53</v>
      </c>
    </row>
    <row r="447" spans="1:4" ht="11.25" customHeight="1">
      <c r="A447" s="755" t="s">
        <v>1487</v>
      </c>
      <c r="B447" s="754">
        <v>32634.37</v>
      </c>
      <c r="C447" s="754">
        <v>54770.99</v>
      </c>
      <c r="D447" s="754">
        <v>42772.25</v>
      </c>
    </row>
    <row r="448" spans="1:4" ht="11.25" customHeight="1">
      <c r="A448" s="755" t="s">
        <v>1486</v>
      </c>
      <c r="B448" s="754">
        <v>23805.759999999998</v>
      </c>
      <c r="C448" s="754">
        <v>35692.75</v>
      </c>
      <c r="D448" s="754">
        <v>26457.11</v>
      </c>
    </row>
    <row r="449" spans="1:4" ht="11.25" customHeight="1">
      <c r="A449" s="755" t="s">
        <v>1485</v>
      </c>
      <c r="B449" s="754">
        <v>17007.189999999999</v>
      </c>
      <c r="C449" s="754">
        <v>24141.03</v>
      </c>
      <c r="D449" s="754">
        <v>19111.05</v>
      </c>
    </row>
    <row r="450" spans="1:4" ht="11.25" customHeight="1">
      <c r="A450" s="755" t="s">
        <v>1484</v>
      </c>
      <c r="B450" s="754">
        <v>20295.23</v>
      </c>
      <c r="C450" s="754">
        <v>43715.49</v>
      </c>
      <c r="D450" s="754">
        <v>33513.03</v>
      </c>
    </row>
    <row r="451" spans="1:4" ht="11.25" customHeight="1">
      <c r="A451" s="755" t="s">
        <v>1483</v>
      </c>
      <c r="B451" s="754">
        <v>18062.189999999999</v>
      </c>
      <c r="C451" s="754">
        <v>35715.31</v>
      </c>
      <c r="D451" s="754">
        <v>24711.08</v>
      </c>
    </row>
    <row r="452" spans="1:4" ht="11.25" customHeight="1">
      <c r="A452" s="755" t="s">
        <v>1482</v>
      </c>
      <c r="B452" s="754">
        <v>17949.419999999998</v>
      </c>
      <c r="C452" s="754">
        <v>27643.35</v>
      </c>
      <c r="D452" s="754">
        <v>22497.52</v>
      </c>
    </row>
    <row r="453" spans="1:4" ht="11.25" customHeight="1">
      <c r="A453" s="755" t="s">
        <v>1481</v>
      </c>
      <c r="B453" s="754">
        <v>17032.82</v>
      </c>
      <c r="C453" s="754">
        <v>26601.68</v>
      </c>
      <c r="D453" s="754">
        <v>18310.310000000001</v>
      </c>
    </row>
    <row r="454" spans="1:4" ht="11.25" customHeight="1">
      <c r="A454" s="755" t="s">
        <v>1480</v>
      </c>
      <c r="B454" s="754">
        <v>17581.34</v>
      </c>
      <c r="C454" s="754">
        <v>18131.91</v>
      </c>
      <c r="D454" s="754">
        <v>17988.38</v>
      </c>
    </row>
    <row r="455" spans="1:4" ht="11.25" customHeight="1">
      <c r="A455" s="755" t="s">
        <v>1479</v>
      </c>
      <c r="B455" s="754">
        <v>28559.94</v>
      </c>
      <c r="C455" s="754">
        <v>40751.440000000002</v>
      </c>
      <c r="D455" s="754">
        <v>38405.620000000003</v>
      </c>
    </row>
    <row r="456" spans="1:4" ht="11.25" customHeight="1">
      <c r="A456" s="755" t="s">
        <v>1478</v>
      </c>
      <c r="B456" s="754">
        <v>30517.18</v>
      </c>
      <c r="C456" s="754">
        <v>55213.91</v>
      </c>
      <c r="D456" s="754">
        <v>37612.06</v>
      </c>
    </row>
    <row r="457" spans="1:4" ht="11.25" customHeight="1">
      <c r="A457" s="755" t="s">
        <v>1477</v>
      </c>
      <c r="B457" s="754">
        <v>17680.79</v>
      </c>
      <c r="C457" s="754">
        <v>35199.599999999999</v>
      </c>
      <c r="D457" s="754">
        <v>27773.56</v>
      </c>
    </row>
    <row r="458" spans="1:4" ht="11.25" customHeight="1"/>
    <row r="459" spans="1:4" s="6" customFormat="1" ht="11.25" customHeight="1">
      <c r="A459" s="175" t="s">
        <v>705</v>
      </c>
      <c r="B459" s="176"/>
      <c r="C459" s="176"/>
      <c r="D459" s="176"/>
    </row>
    <row r="460" spans="1:4" ht="11.25" customHeight="1">
      <c r="A460" s="175" t="s">
        <v>800</v>
      </c>
      <c r="B460" s="176"/>
      <c r="C460" s="176"/>
      <c r="D460" s="176"/>
    </row>
    <row r="461" spans="1:4" s="170" customFormat="1" ht="11.25" customHeight="1">
      <c r="A461" s="175"/>
      <c r="B461" s="176"/>
      <c r="C461" s="176"/>
      <c r="D461" s="176"/>
    </row>
    <row r="462" spans="1:4" s="170" customFormat="1" ht="11.25" customHeight="1">
      <c r="A462" s="25" t="s">
        <v>232</v>
      </c>
      <c r="B462" s="176"/>
      <c r="C462" s="176"/>
      <c r="D462" s="176"/>
    </row>
    <row r="463" spans="1:4" s="170" customFormat="1" ht="9" customHeight="1">
      <c r="A463" s="177" t="s">
        <v>1476</v>
      </c>
      <c r="B463" s="178"/>
      <c r="C463" s="178"/>
      <c r="D463" s="178"/>
    </row>
    <row r="464" spans="1:4" s="170" customFormat="1" ht="9" customHeight="1">
      <c r="A464" s="177" t="s">
        <v>1475</v>
      </c>
      <c r="B464" s="178"/>
      <c r="C464" s="178"/>
      <c r="D464" s="178"/>
    </row>
    <row r="465" spans="1:4" s="170" customFormat="1" ht="9" customHeight="1">
      <c r="A465" s="177" t="s">
        <v>1474</v>
      </c>
      <c r="B465" s="178"/>
      <c r="C465" s="178"/>
      <c r="D465" s="178"/>
    </row>
  </sheetData>
  <mergeCells count="2">
    <mergeCell ref="A1:D1"/>
    <mergeCell ref="A3:D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sqref="A1:I1"/>
    </sheetView>
  </sheetViews>
  <sheetFormatPr defaultColWidth="8.85546875" defaultRowHeight="15"/>
  <cols>
    <col min="1" max="1" width="34.42578125" style="14" customWidth="1"/>
    <col min="2" max="9" width="11.42578125" style="14" customWidth="1"/>
    <col min="10" max="16384" width="8.85546875" style="14"/>
  </cols>
  <sheetData>
    <row r="1" spans="1:10" ht="12.75" customHeight="1">
      <c r="A1" s="818" t="s">
        <v>829</v>
      </c>
      <c r="B1" s="819"/>
      <c r="C1" s="819"/>
      <c r="D1" s="819"/>
      <c r="E1" s="819"/>
      <c r="F1" s="819"/>
      <c r="G1" s="819"/>
      <c r="H1" s="819"/>
      <c r="I1" s="819"/>
    </row>
    <row r="2" spans="1:10" ht="11.25" customHeight="1">
      <c r="A2" s="42"/>
      <c r="B2" s="42"/>
      <c r="C2" s="42"/>
      <c r="D2" s="42"/>
      <c r="E2" s="42"/>
      <c r="F2" s="42"/>
      <c r="G2" s="42"/>
      <c r="H2" s="42"/>
      <c r="I2" s="42"/>
    </row>
    <row r="3" spans="1:10" s="180" customFormat="1" ht="12.75" customHeight="1">
      <c r="A3" s="760" t="s">
        <v>949</v>
      </c>
      <c r="B3" s="147"/>
      <c r="C3" s="147"/>
      <c r="D3" s="147"/>
      <c r="E3" s="147"/>
      <c r="F3" s="147"/>
      <c r="G3" s="147"/>
      <c r="H3" s="147"/>
      <c r="I3" s="147"/>
      <c r="J3" s="382"/>
    </row>
    <row r="4" spans="1:10" s="6" customFormat="1" ht="11.25" customHeight="1">
      <c r="A4" s="31" t="s">
        <v>1047</v>
      </c>
      <c r="B4" s="33">
        <v>2005</v>
      </c>
      <c r="C4" s="33">
        <v>2006</v>
      </c>
      <c r="D4" s="33">
        <v>2007</v>
      </c>
      <c r="E4" s="33">
        <v>2008</v>
      </c>
      <c r="F4" s="33">
        <v>2009</v>
      </c>
      <c r="G4" s="33">
        <v>2010</v>
      </c>
      <c r="H4" s="33">
        <v>2011</v>
      </c>
      <c r="I4" s="33">
        <v>2012</v>
      </c>
    </row>
    <row r="5" spans="1:10" s="6" customFormat="1" ht="11.25" customHeight="1">
      <c r="A5" s="31" t="s">
        <v>746</v>
      </c>
      <c r="B5" s="31">
        <v>579</v>
      </c>
      <c r="C5" s="31">
        <v>600</v>
      </c>
      <c r="D5" s="31">
        <v>617</v>
      </c>
      <c r="E5" s="31">
        <v>644</v>
      </c>
      <c r="F5" s="31">
        <v>671</v>
      </c>
      <c r="G5" s="31">
        <v>691</v>
      </c>
      <c r="H5" s="31">
        <v>698</v>
      </c>
      <c r="I5" s="31">
        <v>710</v>
      </c>
    </row>
    <row r="6" spans="1:10" s="6" customFormat="1" ht="11.25" customHeight="1">
      <c r="A6" s="31" t="s">
        <v>651</v>
      </c>
      <c r="B6" s="31">
        <v>49</v>
      </c>
      <c r="C6" s="31">
        <v>49</v>
      </c>
      <c r="D6" s="31">
        <v>49</v>
      </c>
      <c r="E6" s="31">
        <v>49</v>
      </c>
      <c r="F6" s="31">
        <v>49</v>
      </c>
      <c r="G6" s="31">
        <v>49</v>
      </c>
      <c r="H6" s="31">
        <v>49</v>
      </c>
      <c r="I6" s="31">
        <v>49</v>
      </c>
    </row>
    <row r="7" spans="1:10" s="6" customFormat="1" ht="11.25" customHeight="1">
      <c r="A7" s="19"/>
      <c r="B7" s="19"/>
      <c r="C7" s="19"/>
      <c r="D7" s="19"/>
      <c r="E7" s="19"/>
      <c r="F7" s="19"/>
      <c r="G7" s="19"/>
      <c r="H7" s="19"/>
      <c r="I7" s="19"/>
    </row>
    <row r="8" spans="1:10" ht="12.75" customHeight="1">
      <c r="A8" s="857" t="s">
        <v>749</v>
      </c>
      <c r="B8" s="857"/>
      <c r="C8" s="857"/>
      <c r="D8" s="857"/>
      <c r="E8" s="857"/>
      <c r="F8" s="857"/>
      <c r="G8" s="147"/>
      <c r="H8" s="147"/>
      <c r="I8" s="147"/>
      <c r="J8"/>
    </row>
    <row r="9" spans="1:10" s="6" customFormat="1" ht="11.25" customHeight="1">
      <c r="A9" s="748"/>
      <c r="B9" s="490">
        <v>2005</v>
      </c>
      <c r="C9" s="490">
        <v>2006</v>
      </c>
      <c r="D9" s="490">
        <v>2007</v>
      </c>
      <c r="E9" s="490">
        <v>2008</v>
      </c>
      <c r="F9" s="490">
        <v>2009</v>
      </c>
      <c r="G9" s="777"/>
      <c r="H9" s="19"/>
      <c r="I9" s="19"/>
    </row>
    <row r="10" spans="1:10" s="6" customFormat="1" ht="11.25" customHeight="1">
      <c r="A10" s="748" t="s">
        <v>750</v>
      </c>
      <c r="B10" s="491">
        <v>876</v>
      </c>
      <c r="C10" s="491">
        <v>886</v>
      </c>
      <c r="D10" s="491">
        <v>901</v>
      </c>
      <c r="E10" s="491">
        <v>898</v>
      </c>
      <c r="F10" s="491">
        <v>876</v>
      </c>
      <c r="G10" s="415"/>
      <c r="H10" s="19"/>
      <c r="I10" s="19"/>
    </row>
    <row r="11" spans="1:10" s="6" customFormat="1" ht="11.25" customHeight="1">
      <c r="A11" s="748" t="s">
        <v>839</v>
      </c>
      <c r="B11" s="492">
        <v>28106</v>
      </c>
      <c r="C11" s="492">
        <v>29637</v>
      </c>
      <c r="D11" s="492">
        <v>31420</v>
      </c>
      <c r="E11" s="492">
        <v>32219</v>
      </c>
      <c r="F11" s="492">
        <v>31755</v>
      </c>
      <c r="G11" s="666"/>
      <c r="H11" s="19"/>
      <c r="I11" s="19"/>
    </row>
    <row r="12" spans="1:10" s="6" customFormat="1" ht="11.25" customHeight="1">
      <c r="A12" s="748" t="s">
        <v>841</v>
      </c>
      <c r="B12" s="492">
        <v>305988</v>
      </c>
      <c r="C12" s="492">
        <v>271992</v>
      </c>
      <c r="D12" s="492">
        <v>284259</v>
      </c>
      <c r="E12" s="492">
        <v>323702</v>
      </c>
      <c r="F12" s="492">
        <v>304156</v>
      </c>
      <c r="G12" s="666"/>
      <c r="H12" s="19"/>
      <c r="I12" s="19"/>
    </row>
    <row r="13" spans="1:10" s="6" customFormat="1" ht="11.25" customHeight="1">
      <c r="A13" s="748" t="s">
        <v>842</v>
      </c>
      <c r="B13" s="493">
        <v>1.0900000000000001</v>
      </c>
      <c r="C13" s="493">
        <v>0.92</v>
      </c>
      <c r="D13" s="493">
        <v>0.9</v>
      </c>
      <c r="E13" s="493">
        <v>1</v>
      </c>
      <c r="F13" s="493">
        <v>0.96</v>
      </c>
      <c r="G13" s="778"/>
      <c r="H13" s="19"/>
      <c r="I13" s="19"/>
    </row>
    <row r="14" spans="1:10" s="6" customFormat="1" ht="11.25" customHeight="1">
      <c r="A14" s="774" t="s">
        <v>1907</v>
      </c>
      <c r="B14" s="493"/>
      <c r="C14" s="493"/>
      <c r="D14" s="493"/>
      <c r="E14" s="493"/>
      <c r="F14" s="493"/>
      <c r="G14" s="778"/>
      <c r="H14" s="19"/>
      <c r="I14" s="19"/>
    </row>
    <row r="15" spans="1:10" s="6" customFormat="1" ht="11.25" customHeight="1">
      <c r="A15" s="775" t="s">
        <v>420</v>
      </c>
      <c r="B15" s="492">
        <v>305988</v>
      </c>
      <c r="C15" s="492">
        <v>271992</v>
      </c>
      <c r="D15" s="492">
        <v>284259</v>
      </c>
      <c r="E15" s="492">
        <v>323702</v>
      </c>
      <c r="F15" s="492">
        <v>304156</v>
      </c>
      <c r="G15" s="666"/>
      <c r="H15" s="19"/>
      <c r="I15" s="19"/>
    </row>
    <row r="16" spans="1:10" s="6" customFormat="1" ht="11.25" customHeight="1">
      <c r="A16" s="775" t="s">
        <v>1070</v>
      </c>
      <c r="B16" s="492">
        <v>240396</v>
      </c>
      <c r="C16" s="492">
        <v>210020</v>
      </c>
      <c r="D16" s="492">
        <v>219884</v>
      </c>
      <c r="E16" s="492">
        <v>252821</v>
      </c>
      <c r="F16" s="492">
        <v>236868</v>
      </c>
      <c r="G16" s="666"/>
      <c r="H16" s="19"/>
      <c r="I16" s="19"/>
    </row>
    <row r="17" spans="1:10" s="6" customFormat="1" ht="11.25" customHeight="1">
      <c r="A17" s="775" t="s">
        <v>1071</v>
      </c>
      <c r="B17" s="491"/>
      <c r="C17" s="491"/>
      <c r="D17" s="491"/>
      <c r="E17" s="491"/>
      <c r="F17" s="491"/>
      <c r="G17" s="415"/>
      <c r="H17" s="19"/>
      <c r="I17" s="19"/>
    </row>
    <row r="18" spans="1:10" s="6" customFormat="1" ht="11.25" customHeight="1">
      <c r="A18" s="775" t="s">
        <v>1072</v>
      </c>
      <c r="B18" s="492">
        <v>65592</v>
      </c>
      <c r="C18" s="492">
        <v>61972</v>
      </c>
      <c r="D18" s="492">
        <v>64375</v>
      </c>
      <c r="E18" s="492">
        <v>70880</v>
      </c>
      <c r="F18" s="492">
        <v>67287</v>
      </c>
      <c r="G18" s="666"/>
      <c r="H18" s="19"/>
      <c r="I18" s="19"/>
    </row>
    <row r="19" spans="1:10" s="6" customFormat="1" ht="11.25" customHeight="1">
      <c r="A19" s="775" t="s">
        <v>1073</v>
      </c>
      <c r="B19" s="492">
        <v>183079</v>
      </c>
      <c r="C19" s="492">
        <v>170539</v>
      </c>
      <c r="D19" s="492">
        <v>178488</v>
      </c>
      <c r="E19" s="492">
        <v>201342</v>
      </c>
      <c r="F19" s="492">
        <v>184014</v>
      </c>
      <c r="G19" s="666"/>
      <c r="H19" s="19"/>
      <c r="I19" s="19"/>
    </row>
    <row r="20" spans="1:10" s="6" customFormat="1" ht="11.25" customHeight="1">
      <c r="A20" s="776" t="s">
        <v>1074</v>
      </c>
      <c r="B20" s="491">
        <v>59.8</v>
      </c>
      <c r="C20" s="491">
        <v>62.7</v>
      </c>
      <c r="D20" s="491">
        <v>62.8</v>
      </c>
      <c r="E20" s="491">
        <v>62.2</v>
      </c>
      <c r="F20" s="491">
        <v>60.5</v>
      </c>
      <c r="G20" s="415"/>
      <c r="H20" s="19"/>
      <c r="I20" s="19"/>
    </row>
    <row r="21" spans="1:10" s="6" customFormat="1" ht="11.25" customHeight="1">
      <c r="A21" s="19"/>
      <c r="B21" s="19"/>
      <c r="C21" s="19"/>
      <c r="D21" s="19"/>
      <c r="E21" s="19"/>
      <c r="F21" s="19"/>
      <c r="G21" s="19"/>
      <c r="H21" s="19"/>
      <c r="I21" s="19"/>
    </row>
    <row r="22" spans="1:10" ht="12.75" customHeight="1">
      <c r="A22" s="857" t="s">
        <v>1075</v>
      </c>
      <c r="B22" s="857"/>
      <c r="C22" s="857"/>
      <c r="D22" s="857"/>
      <c r="E22" s="857"/>
      <c r="F22" s="857"/>
      <c r="G22" s="857"/>
      <c r="H22" s="857"/>
      <c r="I22" s="857"/>
      <c r="J22"/>
    </row>
    <row r="23" spans="1:10" s="6" customFormat="1" ht="11.25" customHeight="1">
      <c r="A23" s="19" t="s">
        <v>1906</v>
      </c>
      <c r="B23" s="19" t="s">
        <v>1905</v>
      </c>
      <c r="C23" s="19"/>
      <c r="D23" s="19"/>
      <c r="E23" s="19"/>
      <c r="F23" s="19"/>
      <c r="G23" s="19"/>
      <c r="H23" s="19"/>
      <c r="I23" s="19"/>
    </row>
    <row r="24" spans="1:10" s="6" customFormat="1" ht="11.25" customHeight="1">
      <c r="A24" s="19" t="s">
        <v>1904</v>
      </c>
      <c r="B24" s="779">
        <v>354</v>
      </c>
      <c r="C24" s="19"/>
      <c r="D24" s="19"/>
      <c r="E24" s="19"/>
      <c r="F24" s="19"/>
      <c r="G24" s="19"/>
      <c r="H24" s="19"/>
      <c r="I24" s="19"/>
    </row>
    <row r="25" spans="1:10" s="6" customFormat="1" ht="11.25" customHeight="1">
      <c r="A25" s="19" t="s">
        <v>747</v>
      </c>
      <c r="B25" s="19" t="s">
        <v>748</v>
      </c>
      <c r="C25" s="19"/>
      <c r="D25" s="19"/>
      <c r="E25" s="19"/>
      <c r="F25" s="19"/>
      <c r="G25" s="19"/>
      <c r="H25" s="19"/>
      <c r="I25" s="19"/>
    </row>
    <row r="26" spans="1:10" s="6" customFormat="1" ht="11.25" customHeight="1">
      <c r="A26" s="149" t="s">
        <v>964</v>
      </c>
      <c r="B26" s="19"/>
      <c r="C26" s="19"/>
      <c r="D26" s="19"/>
      <c r="E26" s="19"/>
      <c r="F26" s="19"/>
      <c r="G26" s="19"/>
      <c r="H26" s="19"/>
      <c r="I26" s="19"/>
    </row>
    <row r="27" spans="1:10" s="6" customFormat="1" ht="11.25" customHeight="1">
      <c r="A27" s="19" t="s">
        <v>1155</v>
      </c>
      <c r="B27" s="19" t="s">
        <v>1068</v>
      </c>
      <c r="C27" s="19"/>
      <c r="D27" s="19"/>
      <c r="E27" s="19" t="s">
        <v>843</v>
      </c>
      <c r="F27" s="19"/>
      <c r="G27" s="19"/>
      <c r="H27" s="19"/>
      <c r="I27" s="19"/>
    </row>
    <row r="28" spans="1:10" s="6" customFormat="1" ht="11.25" customHeight="1">
      <c r="A28" s="19"/>
      <c r="B28" s="19"/>
      <c r="C28" s="19"/>
      <c r="D28" s="19"/>
      <c r="E28" s="19"/>
      <c r="F28" s="19"/>
      <c r="G28" s="19"/>
      <c r="H28" s="19"/>
      <c r="I28" s="19"/>
    </row>
    <row r="29" spans="1:10" s="6" customFormat="1" ht="11.25" customHeight="1">
      <c r="A29" s="19"/>
      <c r="B29" s="153" t="s">
        <v>844</v>
      </c>
      <c r="C29" s="19"/>
      <c r="D29" s="19"/>
      <c r="E29" s="19"/>
      <c r="F29" s="19"/>
      <c r="G29" s="19"/>
      <c r="H29" s="19"/>
      <c r="I29" s="19"/>
    </row>
    <row r="30" spans="1:10" s="6" customFormat="1" ht="11.25" customHeight="1">
      <c r="A30" s="19"/>
      <c r="B30" s="153" t="s">
        <v>845</v>
      </c>
      <c r="C30" s="19"/>
      <c r="D30" s="19"/>
      <c r="E30" s="19"/>
      <c r="F30" s="19"/>
      <c r="G30" s="19"/>
      <c r="H30" s="19"/>
      <c r="I30" s="19"/>
    </row>
    <row r="31" spans="1:10" s="6" customFormat="1" ht="11.25" customHeight="1">
      <c r="A31" s="19"/>
      <c r="B31" s="153" t="s">
        <v>971</v>
      </c>
      <c r="C31" s="19"/>
      <c r="D31" s="19"/>
      <c r="E31" s="19"/>
      <c r="F31" s="19"/>
      <c r="G31" s="19"/>
      <c r="H31" s="19"/>
      <c r="I31" s="19"/>
    </row>
    <row r="32" spans="1:10" s="6" customFormat="1" ht="11.25" customHeight="1">
      <c r="A32" s="19"/>
      <c r="B32" s="153" t="s">
        <v>972</v>
      </c>
      <c r="C32" s="19"/>
      <c r="D32" s="19"/>
      <c r="E32" s="19"/>
      <c r="F32" s="19"/>
      <c r="G32" s="19"/>
      <c r="H32" s="19"/>
      <c r="I32" s="19"/>
    </row>
    <row r="33" spans="1:9" s="6" customFormat="1" ht="11.25" customHeight="1">
      <c r="A33" s="19"/>
      <c r="B33" s="153" t="s">
        <v>846</v>
      </c>
      <c r="C33" s="19"/>
      <c r="D33" s="19"/>
      <c r="E33" s="19"/>
      <c r="F33" s="19"/>
      <c r="G33" s="19"/>
      <c r="H33" s="19"/>
      <c r="I33" s="19"/>
    </row>
    <row r="34" spans="1:9" s="6" customFormat="1" ht="11.25" customHeight="1">
      <c r="A34" s="19"/>
      <c r="B34" s="153" t="s">
        <v>984</v>
      </c>
      <c r="C34" s="19"/>
      <c r="D34" s="19"/>
      <c r="E34" s="19"/>
      <c r="F34" s="19"/>
      <c r="G34" s="19"/>
      <c r="H34" s="19"/>
      <c r="I34" s="19"/>
    </row>
    <row r="35" spans="1:9" s="6" customFormat="1" ht="11.25" customHeight="1">
      <c r="A35" s="19" t="s">
        <v>985</v>
      </c>
      <c r="B35" s="779">
        <v>9000</v>
      </c>
      <c r="C35" s="19"/>
      <c r="D35" s="19"/>
      <c r="E35" s="19"/>
      <c r="F35" s="19"/>
      <c r="G35" s="19"/>
      <c r="H35" s="19"/>
      <c r="I35" s="19"/>
    </row>
    <row r="36" spans="1:9" s="6" customFormat="1" ht="11.25" customHeight="1">
      <c r="A36" s="19" t="s">
        <v>1097</v>
      </c>
      <c r="B36" s="19"/>
      <c r="C36" s="19"/>
      <c r="D36" s="19"/>
      <c r="E36" s="19"/>
      <c r="F36" s="19"/>
      <c r="G36" s="19"/>
      <c r="H36" s="19"/>
      <c r="I36" s="19"/>
    </row>
    <row r="37" spans="1:9" s="6" customFormat="1" ht="11.25" customHeight="1">
      <c r="A37" s="179" t="s">
        <v>1098</v>
      </c>
      <c r="B37" s="19" t="s">
        <v>1085</v>
      </c>
      <c r="C37" s="19"/>
      <c r="D37" s="19"/>
      <c r="E37" s="19"/>
      <c r="F37" s="19"/>
      <c r="G37" s="19"/>
      <c r="H37" s="19"/>
      <c r="I37" s="19"/>
    </row>
    <row r="38" spans="1:9" s="170" customFormat="1" ht="11.25" customHeight="1">
      <c r="A38" s="109" t="s">
        <v>620</v>
      </c>
      <c r="B38" s="109"/>
      <c r="C38" s="109"/>
      <c r="D38" s="109"/>
      <c r="E38" s="109"/>
      <c r="F38" s="109"/>
      <c r="G38" s="109"/>
      <c r="H38" s="109"/>
      <c r="I38" s="40"/>
    </row>
    <row r="39" spans="1:9" s="133" customFormat="1" ht="9" customHeight="1">
      <c r="A39" s="25" t="s">
        <v>232</v>
      </c>
      <c r="B39" s="25"/>
      <c r="C39" s="25"/>
      <c r="D39" s="25"/>
      <c r="E39" s="25"/>
      <c r="F39" s="25"/>
      <c r="G39" s="25"/>
      <c r="H39" s="25"/>
      <c r="I39" s="25"/>
    </row>
    <row r="40" spans="1:9" s="133" customFormat="1" ht="9" customHeight="1">
      <c r="A40" s="25" t="s">
        <v>1903</v>
      </c>
      <c r="B40" s="25"/>
      <c r="C40" s="25"/>
      <c r="D40" s="25"/>
      <c r="E40" s="25"/>
      <c r="F40" s="25"/>
      <c r="G40" s="25"/>
      <c r="H40" s="25"/>
      <c r="I40" s="25"/>
    </row>
    <row r="41" spans="1:9" s="133" customFormat="1" ht="9" customHeight="1">
      <c r="A41" s="735" t="s">
        <v>1902</v>
      </c>
      <c r="B41" s="132"/>
      <c r="C41" s="132"/>
      <c r="D41" s="132"/>
      <c r="E41" s="132"/>
      <c r="F41" s="132"/>
      <c r="G41" s="132"/>
      <c r="H41" s="132"/>
      <c r="I41" s="734"/>
    </row>
    <row r="42" spans="1:9" s="133" customFormat="1" ht="9" customHeight="1">
      <c r="A42" s="25" t="s">
        <v>1901</v>
      </c>
      <c r="B42" s="25"/>
      <c r="C42" s="25"/>
      <c r="D42" s="25"/>
      <c r="E42" s="25"/>
      <c r="F42" s="25"/>
      <c r="G42" s="25"/>
      <c r="H42" s="25"/>
      <c r="I42" s="25"/>
    </row>
  </sheetData>
  <mergeCells count="3">
    <mergeCell ref="A8:F8"/>
    <mergeCell ref="A22:I22"/>
    <mergeCell ref="A1:I1"/>
  </mergeCells>
  <hyperlinks>
    <hyperlink ref="A37" display="http://www.dol.nebraska.gov"/>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election sqref="A1:G1"/>
    </sheetView>
  </sheetViews>
  <sheetFormatPr defaultColWidth="8.85546875" defaultRowHeight="15"/>
  <cols>
    <col min="1" max="1" width="30.7109375" style="14" customWidth="1"/>
    <col min="2" max="6" width="10.42578125" style="14" customWidth="1"/>
    <col min="7" max="16384" width="8.85546875" style="14"/>
  </cols>
  <sheetData>
    <row r="1" spans="1:7" ht="12.75" customHeight="1">
      <c r="A1" s="859" t="s">
        <v>865</v>
      </c>
      <c r="B1" s="819"/>
      <c r="C1" s="819"/>
      <c r="D1" s="819"/>
      <c r="E1" s="819"/>
      <c r="F1" s="819"/>
      <c r="G1" s="819"/>
    </row>
    <row r="2" spans="1:7" ht="10.5" customHeight="1">
      <c r="A2" s="24"/>
      <c r="B2" s="24"/>
      <c r="C2" s="24"/>
      <c r="D2" s="42"/>
      <c r="E2" s="42"/>
      <c r="F2" s="42"/>
      <c r="G2" s="42"/>
    </row>
    <row r="3" spans="1:7" s="138" customFormat="1" ht="12.75" customHeight="1">
      <c r="A3" s="749" t="s">
        <v>866</v>
      </c>
      <c r="B3" s="181"/>
      <c r="C3" s="181"/>
      <c r="D3" s="181"/>
      <c r="E3" s="131"/>
      <c r="F3" s="131"/>
      <c r="G3" s="131"/>
    </row>
    <row r="4" spans="1:7" ht="10.5" customHeight="1">
      <c r="A4" s="117" t="s">
        <v>1911</v>
      </c>
      <c r="B4" s="117" t="s">
        <v>1910</v>
      </c>
      <c r="C4" s="19"/>
      <c r="D4" s="19"/>
      <c r="E4" s="19"/>
      <c r="F4" s="19"/>
      <c r="G4" s="19"/>
    </row>
    <row r="5" spans="1:7" ht="10.5" customHeight="1">
      <c r="A5" s="31"/>
      <c r="B5" s="33" t="s">
        <v>624</v>
      </c>
      <c r="C5" s="33" t="s">
        <v>867</v>
      </c>
      <c r="D5" s="33" t="s">
        <v>868</v>
      </c>
      <c r="E5" s="33" t="s">
        <v>869</v>
      </c>
      <c r="F5" s="33" t="s">
        <v>870</v>
      </c>
      <c r="G5" s="42"/>
    </row>
    <row r="6" spans="1:7" ht="10.5" customHeight="1">
      <c r="A6" s="31" t="s">
        <v>871</v>
      </c>
      <c r="B6" s="34">
        <v>28434</v>
      </c>
      <c r="C6" s="34">
        <v>65356</v>
      </c>
      <c r="D6" s="34">
        <v>82738</v>
      </c>
      <c r="E6" s="31">
        <v>7.9</v>
      </c>
      <c r="F6" s="31">
        <v>10</v>
      </c>
      <c r="G6" s="42"/>
    </row>
    <row r="7" spans="1:7" ht="10.5" customHeight="1">
      <c r="A7" s="31" t="s">
        <v>1079</v>
      </c>
      <c r="B7" s="34">
        <v>670202</v>
      </c>
      <c r="C7" s="34">
        <v>25158</v>
      </c>
      <c r="D7" s="34">
        <v>31094</v>
      </c>
      <c r="E7" s="31">
        <v>3.8</v>
      </c>
      <c r="F7" s="31">
        <v>4.5999999999999996</v>
      </c>
      <c r="G7" s="42"/>
    </row>
    <row r="8" spans="1:7" ht="10.5" customHeight="1">
      <c r="A8" s="31" t="s">
        <v>1080</v>
      </c>
      <c r="B8" s="34">
        <v>158232</v>
      </c>
      <c r="C8" s="34">
        <v>40207</v>
      </c>
      <c r="D8" s="34">
        <v>51644</v>
      </c>
      <c r="E8" s="31">
        <v>25.4</v>
      </c>
      <c r="F8" s="31">
        <v>32.6</v>
      </c>
      <c r="G8" s="42"/>
    </row>
    <row r="9" spans="1:7" ht="10.5" customHeight="1">
      <c r="A9" s="31" t="s">
        <v>941</v>
      </c>
      <c r="B9" s="34">
        <v>43041</v>
      </c>
      <c r="C9" s="34">
        <v>3754</v>
      </c>
      <c r="D9" s="34">
        <v>4146</v>
      </c>
      <c r="E9" s="31">
        <v>8.6999999999999993</v>
      </c>
      <c r="F9" s="31">
        <v>9.6</v>
      </c>
      <c r="G9" s="42"/>
    </row>
    <row r="10" spans="1:7" ht="10.5" customHeight="1">
      <c r="A10" s="31" t="s">
        <v>942</v>
      </c>
      <c r="B10" s="34">
        <v>112982</v>
      </c>
      <c r="C10" s="34">
        <v>10255</v>
      </c>
      <c r="D10" s="34">
        <v>12246</v>
      </c>
      <c r="E10" s="31">
        <v>9.1</v>
      </c>
      <c r="F10" s="31">
        <v>10.8</v>
      </c>
      <c r="G10" s="42"/>
    </row>
    <row r="11" spans="1:7" ht="10.5" customHeight="1">
      <c r="A11" s="42"/>
      <c r="B11" s="42"/>
      <c r="C11" s="42"/>
      <c r="D11" s="42"/>
      <c r="E11" s="42"/>
      <c r="F11" s="42"/>
      <c r="G11" s="42"/>
    </row>
    <row r="12" spans="1:7" s="138" customFormat="1" ht="12.75" customHeight="1">
      <c r="A12" s="749" t="s">
        <v>827</v>
      </c>
      <c r="B12" s="131"/>
      <c r="C12" s="131"/>
      <c r="D12" s="131"/>
      <c r="E12" s="131"/>
      <c r="F12" s="131"/>
      <c r="G12" s="131"/>
    </row>
    <row r="13" spans="1:7" ht="10.5" customHeight="1">
      <c r="A13" s="31"/>
      <c r="B13" s="33" t="s">
        <v>624</v>
      </c>
      <c r="C13" s="33" t="s">
        <v>867</v>
      </c>
      <c r="D13" s="33" t="s">
        <v>868</v>
      </c>
      <c r="E13" s="33" t="s">
        <v>869</v>
      </c>
      <c r="F13" s="33" t="s">
        <v>870</v>
      </c>
      <c r="G13" s="42"/>
    </row>
    <row r="14" spans="1:7" ht="10.5" customHeight="1">
      <c r="A14" s="31" t="s">
        <v>420</v>
      </c>
      <c r="B14" s="34">
        <v>135852</v>
      </c>
      <c r="C14" s="34">
        <v>9111</v>
      </c>
      <c r="D14" s="34">
        <v>13215</v>
      </c>
      <c r="E14" s="31">
        <v>6.7</v>
      </c>
      <c r="F14" s="31">
        <v>9.6999999999999993</v>
      </c>
      <c r="G14" s="42"/>
    </row>
    <row r="15" spans="1:7" ht="10.5" customHeight="1">
      <c r="A15" s="31" t="s">
        <v>1079</v>
      </c>
      <c r="B15" s="34">
        <v>111676</v>
      </c>
      <c r="C15" s="34">
        <v>4982</v>
      </c>
      <c r="D15" s="34">
        <v>5294</v>
      </c>
      <c r="E15" s="31">
        <v>4.5</v>
      </c>
      <c r="F15" s="31">
        <v>4.7</v>
      </c>
      <c r="G15" s="42"/>
    </row>
    <row r="16" spans="1:7" ht="10.5" customHeight="1">
      <c r="A16" s="31" t="s">
        <v>1080</v>
      </c>
      <c r="B16" s="34">
        <v>24176</v>
      </c>
      <c r="C16" s="34">
        <v>4129</v>
      </c>
      <c r="D16" s="34">
        <v>7922</v>
      </c>
      <c r="E16" s="31">
        <v>17.100000000000001</v>
      </c>
      <c r="F16" s="31">
        <v>32.799999999999997</v>
      </c>
    </row>
    <row r="17" spans="1:7" ht="11.25" customHeight="1">
      <c r="A17" s="42"/>
      <c r="B17" s="42"/>
      <c r="C17" s="42"/>
      <c r="D17" s="42"/>
      <c r="E17" s="42"/>
      <c r="F17" s="42"/>
      <c r="G17" s="42"/>
    </row>
    <row r="18" spans="1:7" s="6" customFormat="1" ht="11.25" customHeight="1">
      <c r="A18" s="858" t="s">
        <v>745</v>
      </c>
      <c r="B18" s="858"/>
      <c r="C18" s="858"/>
      <c r="D18" s="858"/>
      <c r="E18" s="858"/>
      <c r="F18" s="858"/>
      <c r="G18" s="826"/>
    </row>
    <row r="19" spans="1:7" s="6" customFormat="1" ht="9" customHeight="1">
      <c r="A19" s="858"/>
      <c r="B19" s="858"/>
      <c r="C19" s="858"/>
      <c r="D19" s="858"/>
      <c r="E19" s="858"/>
      <c r="F19" s="858"/>
      <c r="G19" s="826"/>
    </row>
    <row r="20" spans="1:7" ht="11.25" customHeight="1">
      <c r="A20" s="42"/>
      <c r="B20" s="42"/>
      <c r="C20" s="42"/>
      <c r="D20" s="42"/>
      <c r="E20" s="42"/>
      <c r="F20" s="42"/>
    </row>
    <row r="21" spans="1:7" s="133" customFormat="1" ht="9" customHeight="1">
      <c r="A21" s="25" t="s">
        <v>1909</v>
      </c>
      <c r="B21" s="25"/>
      <c r="C21" s="25"/>
      <c r="D21" s="25"/>
      <c r="E21" s="25"/>
      <c r="F21" s="25"/>
      <c r="G21" s="25"/>
    </row>
    <row r="22" spans="1:7" s="133" customFormat="1" ht="9" customHeight="1">
      <c r="A22" s="25" t="s">
        <v>1908</v>
      </c>
      <c r="B22" s="25"/>
      <c r="C22" s="25"/>
      <c r="D22" s="25"/>
      <c r="E22" s="25"/>
      <c r="F22" s="25"/>
      <c r="G22" s="25"/>
    </row>
    <row r="23" spans="1:7" s="133" customFormat="1" ht="9" customHeight="1">
      <c r="A23" s="25" t="s">
        <v>1999</v>
      </c>
      <c r="B23" s="25"/>
      <c r="C23" s="25"/>
      <c r="D23" s="25"/>
      <c r="E23" s="25"/>
      <c r="F23" s="25"/>
      <c r="G23" s="25"/>
    </row>
  </sheetData>
  <mergeCells count="2">
    <mergeCell ref="A18:G19"/>
    <mergeCell ref="A1:G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zoomScaleNormal="100" workbookViewId="0">
      <selection sqref="A1:C1"/>
    </sheetView>
  </sheetViews>
  <sheetFormatPr defaultColWidth="8.85546875" defaultRowHeight="15"/>
  <cols>
    <col min="1" max="1" width="26.7109375" style="182" customWidth="1"/>
    <col min="2" max="2" width="38.85546875" style="182" customWidth="1"/>
    <col min="3" max="3" width="34.28515625" style="182" customWidth="1"/>
    <col min="4" max="16384" width="8.85546875" style="182"/>
  </cols>
  <sheetData>
    <row r="1" spans="1:4" ht="12.75" customHeight="1">
      <c r="A1" s="860" t="s">
        <v>1100</v>
      </c>
      <c r="B1" s="819"/>
      <c r="C1" s="819"/>
    </row>
    <row r="2" spans="1:4" ht="11.25" customHeight="1">
      <c r="A2" s="187"/>
      <c r="B2" s="186"/>
      <c r="C2" s="186"/>
    </row>
    <row r="3" spans="1:4" ht="12.75" customHeight="1">
      <c r="A3" s="872" t="s">
        <v>1938</v>
      </c>
      <c r="B3" s="872"/>
      <c r="C3" s="203"/>
      <c r="D3" s="743"/>
    </row>
    <row r="4" spans="1:4" ht="11.25" customHeight="1">
      <c r="A4" s="105" t="s">
        <v>1101</v>
      </c>
      <c r="B4" s="105" t="s">
        <v>1102</v>
      </c>
      <c r="C4" s="186"/>
    </row>
    <row r="5" spans="1:4" ht="11.25" customHeight="1">
      <c r="A5" s="105" t="s">
        <v>1103</v>
      </c>
      <c r="B5" s="105" t="s">
        <v>884</v>
      </c>
      <c r="C5" s="186"/>
    </row>
    <row r="6" spans="1:4" ht="11.25" customHeight="1">
      <c r="A6" s="105" t="s">
        <v>885</v>
      </c>
      <c r="B6" s="105" t="s">
        <v>886</v>
      </c>
      <c r="C6" s="186"/>
    </row>
    <row r="7" spans="1:4" ht="11.25" customHeight="1">
      <c r="A7" s="188"/>
      <c r="B7" s="188"/>
      <c r="C7" s="186"/>
    </row>
    <row r="8" spans="1:4" ht="12.75" customHeight="1">
      <c r="A8" s="872" t="s">
        <v>1937</v>
      </c>
      <c r="B8" s="872"/>
      <c r="C8" s="203"/>
      <c r="D8" s="743"/>
    </row>
    <row r="9" spans="1:4" ht="11.25" customHeight="1">
      <c r="A9" s="105" t="s">
        <v>887</v>
      </c>
      <c r="B9" s="198">
        <v>53</v>
      </c>
      <c r="C9" s="186"/>
    </row>
    <row r="10" spans="1:4" ht="11.25" customHeight="1">
      <c r="A10" s="737" t="s">
        <v>783</v>
      </c>
      <c r="B10" s="198">
        <v>169</v>
      </c>
      <c r="C10" s="186"/>
    </row>
    <row r="11" spans="1:4" ht="11.25" customHeight="1">
      <c r="A11" s="737" t="s">
        <v>784</v>
      </c>
      <c r="B11" s="198">
        <v>188</v>
      </c>
      <c r="C11" s="186"/>
    </row>
    <row r="12" spans="1:4" ht="11.25" customHeight="1">
      <c r="A12" s="737" t="s">
        <v>877</v>
      </c>
      <c r="B12" s="198">
        <v>196</v>
      </c>
      <c r="C12" s="186"/>
    </row>
    <row r="13" spans="1:4" ht="11.25" customHeight="1">
      <c r="A13" s="737" t="s">
        <v>878</v>
      </c>
      <c r="B13" s="198">
        <v>216</v>
      </c>
      <c r="C13" s="186"/>
    </row>
    <row r="14" spans="1:4" ht="11.25" customHeight="1">
      <c r="A14" s="737" t="s">
        <v>998</v>
      </c>
      <c r="B14" s="198">
        <v>277</v>
      </c>
      <c r="C14" s="186"/>
    </row>
    <row r="15" spans="1:4" ht="11.25" customHeight="1">
      <c r="A15" s="737" t="s">
        <v>999</v>
      </c>
      <c r="B15" s="198">
        <v>430</v>
      </c>
      <c r="C15" s="186"/>
    </row>
    <row r="16" spans="1:4" ht="11.25" customHeight="1">
      <c r="A16" s="737" t="s">
        <v>1000</v>
      </c>
      <c r="B16" s="198">
        <v>436</v>
      </c>
      <c r="C16" s="186"/>
    </row>
    <row r="17" spans="1:4" ht="11.25" customHeight="1">
      <c r="A17" s="737" t="s">
        <v>883</v>
      </c>
      <c r="B17" s="198">
        <v>446</v>
      </c>
      <c r="C17" s="186"/>
    </row>
    <row r="18" spans="1:4" ht="11.25" customHeight="1">
      <c r="A18" s="737" t="s">
        <v>1195</v>
      </c>
      <c r="B18" s="198">
        <v>488</v>
      </c>
      <c r="C18" s="186"/>
    </row>
    <row r="19" spans="1:4" ht="11.25" customHeight="1">
      <c r="A19" s="737" t="s">
        <v>1196</v>
      </c>
      <c r="B19" s="198">
        <v>519</v>
      </c>
      <c r="C19" s="186"/>
    </row>
    <row r="20" spans="1:4" ht="11.25" customHeight="1">
      <c r="A20" s="874"/>
      <c r="B20" s="874"/>
      <c r="C20" s="186"/>
    </row>
    <row r="21" spans="1:4" ht="12.75" customHeight="1">
      <c r="A21" s="875" t="s">
        <v>1069</v>
      </c>
      <c r="B21" s="875"/>
      <c r="C21" s="203"/>
      <c r="D21" s="743"/>
    </row>
    <row r="22" spans="1:4" ht="11.25" customHeight="1">
      <c r="A22" s="737" t="s">
        <v>1936</v>
      </c>
      <c r="B22" s="448">
        <v>178</v>
      </c>
      <c r="C22" s="186"/>
    </row>
    <row r="23" spans="1:4" ht="11.25" customHeight="1">
      <c r="A23" s="876" t="s">
        <v>1012</v>
      </c>
      <c r="B23" s="876"/>
      <c r="C23" s="186"/>
    </row>
    <row r="24" spans="1:4" ht="11.25" customHeight="1">
      <c r="A24" s="194"/>
      <c r="B24" s="194"/>
      <c r="C24" s="186"/>
    </row>
    <row r="25" spans="1:4" ht="12.75" customHeight="1">
      <c r="A25" s="873" t="s">
        <v>1935</v>
      </c>
      <c r="B25" s="873"/>
      <c r="C25" s="205"/>
      <c r="D25" s="743"/>
    </row>
    <row r="26" spans="1:4" ht="11.25" customHeight="1">
      <c r="A26" s="105" t="s">
        <v>294</v>
      </c>
      <c r="B26" s="105" t="s">
        <v>1197</v>
      </c>
      <c r="C26" s="204"/>
    </row>
    <row r="27" spans="1:4" ht="11.25" customHeight="1">
      <c r="A27" s="105" t="s">
        <v>1198</v>
      </c>
      <c r="B27" s="105" t="s">
        <v>1199</v>
      </c>
      <c r="C27" s="204"/>
    </row>
    <row r="28" spans="1:4" ht="11.25" customHeight="1">
      <c r="A28" s="105" t="s">
        <v>897</v>
      </c>
      <c r="B28" s="105" t="s">
        <v>898</v>
      </c>
      <c r="C28" s="204"/>
    </row>
    <row r="29" spans="1:4" ht="11.25" customHeight="1">
      <c r="A29" s="105" t="s">
        <v>899</v>
      </c>
      <c r="B29" s="105" t="s">
        <v>900</v>
      </c>
      <c r="C29" s="204"/>
    </row>
    <row r="30" spans="1:4" ht="11.25" customHeight="1">
      <c r="A30" s="865"/>
      <c r="B30" s="865"/>
      <c r="C30" s="865"/>
    </row>
    <row r="31" spans="1:4" ht="12.75" customHeight="1">
      <c r="A31" s="866" t="s">
        <v>1934</v>
      </c>
      <c r="B31" s="866"/>
      <c r="C31" s="866"/>
      <c r="D31" s="383"/>
    </row>
    <row r="32" spans="1:4" ht="11.25" customHeight="1">
      <c r="A32" s="105" t="s">
        <v>294</v>
      </c>
      <c r="B32" s="105" t="s">
        <v>903</v>
      </c>
      <c r="C32" s="189" t="s">
        <v>904</v>
      </c>
    </row>
    <row r="33" spans="1:4" ht="11.25" customHeight="1">
      <c r="A33" s="105" t="s">
        <v>905</v>
      </c>
      <c r="B33" s="105" t="s">
        <v>906</v>
      </c>
      <c r="C33" s="189" t="s">
        <v>906</v>
      </c>
    </row>
    <row r="34" spans="1:4" ht="11.25" customHeight="1">
      <c r="A34" s="105" t="s">
        <v>1013</v>
      </c>
      <c r="B34" s="105" t="s">
        <v>1014</v>
      </c>
      <c r="C34" s="189" t="s">
        <v>1015</v>
      </c>
    </row>
    <row r="35" spans="1:4" ht="11.25" customHeight="1">
      <c r="A35" s="105" t="s">
        <v>1016</v>
      </c>
      <c r="B35" s="198">
        <v>3</v>
      </c>
      <c r="C35" s="200">
        <v>3</v>
      </c>
    </row>
    <row r="36" spans="1:4" ht="11.25" customHeight="1">
      <c r="A36" s="737" t="s">
        <v>1017</v>
      </c>
      <c r="B36" s="737" t="s">
        <v>1933</v>
      </c>
      <c r="C36" s="737" t="s">
        <v>1932</v>
      </c>
    </row>
    <row r="37" spans="1:4" ht="11.25" customHeight="1">
      <c r="A37" s="738"/>
      <c r="B37" s="738"/>
      <c r="C37" s="192"/>
    </row>
    <row r="38" spans="1:4" ht="11.25" customHeight="1">
      <c r="A38" s="737" t="s">
        <v>915</v>
      </c>
      <c r="B38" s="737" t="s">
        <v>1931</v>
      </c>
      <c r="C38" s="199" t="s">
        <v>916</v>
      </c>
    </row>
    <row r="39" spans="1:4" ht="11.25" customHeight="1">
      <c r="A39" s="737" t="s">
        <v>917</v>
      </c>
      <c r="B39" s="737" t="s">
        <v>1022</v>
      </c>
      <c r="C39" s="199" t="s">
        <v>1128</v>
      </c>
    </row>
    <row r="40" spans="1:4" ht="11.25" customHeight="1">
      <c r="A40" s="737" t="s">
        <v>1129</v>
      </c>
      <c r="B40" s="737" t="s">
        <v>1130</v>
      </c>
      <c r="C40" s="406" t="s">
        <v>1930</v>
      </c>
    </row>
    <row r="41" spans="1:4" ht="11.25" customHeight="1">
      <c r="A41" s="737" t="s">
        <v>1036</v>
      </c>
      <c r="B41" s="198">
        <v>3</v>
      </c>
      <c r="C41" s="200">
        <v>21</v>
      </c>
    </row>
    <row r="42" spans="1:4" ht="11.25" customHeight="1">
      <c r="A42" s="406" t="s">
        <v>1055</v>
      </c>
      <c r="B42" s="406" t="s">
        <v>1056</v>
      </c>
      <c r="C42" s="183" t="s">
        <v>1052</v>
      </c>
    </row>
    <row r="43" spans="1:4" ht="11.25" customHeight="1">
      <c r="A43" s="738"/>
      <c r="B43" s="738"/>
      <c r="C43" s="867"/>
      <c r="D43" s="190"/>
    </row>
    <row r="44" spans="1:4" ht="11.25" customHeight="1">
      <c r="A44" s="202" t="s">
        <v>1037</v>
      </c>
      <c r="B44" s="202" t="s">
        <v>1038</v>
      </c>
      <c r="C44" s="867"/>
      <c r="D44" s="190"/>
    </row>
    <row r="45" spans="1:4" ht="11.25" customHeight="1">
      <c r="A45" s="737" t="s">
        <v>1039</v>
      </c>
      <c r="B45" s="405" t="s">
        <v>1929</v>
      </c>
      <c r="C45" s="867"/>
      <c r="D45" s="190"/>
    </row>
    <row r="46" spans="1:4" ht="11.25" customHeight="1">
      <c r="A46" s="737" t="s">
        <v>1034</v>
      </c>
      <c r="B46" s="405" t="s">
        <v>1928</v>
      </c>
      <c r="C46" s="867"/>
      <c r="D46" s="190"/>
    </row>
    <row r="47" spans="1:4" ht="11.25" customHeight="1">
      <c r="A47" s="737" t="s">
        <v>932</v>
      </c>
      <c r="B47" s="405" t="s">
        <v>1927</v>
      </c>
      <c r="C47" s="867"/>
      <c r="D47" s="190"/>
    </row>
    <row r="48" spans="1:4" ht="11.25" customHeight="1">
      <c r="A48" s="193"/>
      <c r="B48" s="193"/>
      <c r="C48" s="188"/>
    </row>
    <row r="49" spans="1:4" ht="12.75" customHeight="1">
      <c r="A49" s="868" t="s">
        <v>1926</v>
      </c>
      <c r="B49" s="868"/>
      <c r="C49" s="203"/>
      <c r="D49" s="743"/>
    </row>
    <row r="50" spans="1:4" ht="11.25" customHeight="1">
      <c r="A50" s="105" t="s">
        <v>294</v>
      </c>
      <c r="B50" s="105" t="s">
        <v>903</v>
      </c>
      <c r="C50" s="186"/>
    </row>
    <row r="51" spans="1:4" ht="11.25" customHeight="1">
      <c r="A51" s="105" t="s">
        <v>1046</v>
      </c>
      <c r="B51" s="105" t="s">
        <v>1148</v>
      </c>
      <c r="C51" s="186"/>
    </row>
    <row r="52" spans="1:4" ht="11.25" customHeight="1">
      <c r="A52" s="105" t="s">
        <v>1016</v>
      </c>
      <c r="B52" s="198">
        <v>3</v>
      </c>
      <c r="C52" s="186"/>
    </row>
    <row r="53" spans="1:4" ht="11.25" customHeight="1">
      <c r="A53" s="737" t="s">
        <v>1050</v>
      </c>
      <c r="B53" s="200" t="s">
        <v>1925</v>
      </c>
      <c r="C53" s="186"/>
    </row>
    <row r="54" spans="1:4" ht="11.25" customHeight="1">
      <c r="A54" s="737" t="s">
        <v>1051</v>
      </c>
      <c r="B54" s="737" t="s">
        <v>299</v>
      </c>
      <c r="C54" s="186"/>
    </row>
    <row r="55" spans="1:4" ht="11.25" customHeight="1">
      <c r="A55" s="737" t="s">
        <v>1149</v>
      </c>
      <c r="B55" s="737" t="s">
        <v>950</v>
      </c>
      <c r="C55" s="186"/>
    </row>
    <row r="56" spans="1:4" ht="11.25" customHeight="1">
      <c r="A56" s="867"/>
      <c r="B56" s="867"/>
      <c r="C56" s="186"/>
    </row>
    <row r="57" spans="1:4" ht="12.75" customHeight="1">
      <c r="A57" s="870" t="s">
        <v>1924</v>
      </c>
      <c r="B57" s="870"/>
      <c r="C57" s="203"/>
      <c r="D57" s="743"/>
    </row>
    <row r="58" spans="1:4" ht="11.25" customHeight="1">
      <c r="A58" s="737" t="s">
        <v>951</v>
      </c>
      <c r="B58" s="737" t="s">
        <v>953</v>
      </c>
      <c r="C58" s="186"/>
    </row>
    <row r="59" spans="1:4" ht="11.25" customHeight="1">
      <c r="A59" s="737" t="s">
        <v>954</v>
      </c>
      <c r="B59" s="737" t="s">
        <v>955</v>
      </c>
      <c r="C59" s="186"/>
    </row>
    <row r="60" spans="1:4" ht="11.25" customHeight="1">
      <c r="A60" s="867"/>
      <c r="B60" s="867"/>
      <c r="C60" s="186"/>
    </row>
    <row r="61" spans="1:4" ht="12.75" customHeight="1">
      <c r="A61" s="870" t="s">
        <v>1923</v>
      </c>
      <c r="B61" s="871"/>
      <c r="C61" s="206"/>
      <c r="D61" s="743"/>
    </row>
    <row r="62" spans="1:4" ht="11.25" customHeight="1">
      <c r="A62" s="737" t="s">
        <v>956</v>
      </c>
      <c r="B62" s="737" t="s">
        <v>1048</v>
      </c>
      <c r="C62" s="186"/>
    </row>
    <row r="63" spans="1:4" ht="11.25" customHeight="1">
      <c r="A63" s="737" t="s">
        <v>1049</v>
      </c>
      <c r="B63" s="198">
        <v>59</v>
      </c>
      <c r="C63" s="186"/>
    </row>
    <row r="64" spans="1:4" ht="11.25" customHeight="1">
      <c r="A64" s="737" t="s">
        <v>943</v>
      </c>
      <c r="B64" s="737" t="s">
        <v>944</v>
      </c>
      <c r="C64" s="186"/>
    </row>
    <row r="65" spans="1:4" ht="11.25" customHeight="1">
      <c r="A65" s="737" t="s">
        <v>945</v>
      </c>
      <c r="B65" s="198">
        <v>372</v>
      </c>
      <c r="C65" s="186"/>
    </row>
    <row r="66" spans="1:4" ht="11.25" customHeight="1">
      <c r="A66" s="737" t="s">
        <v>946</v>
      </c>
      <c r="B66" s="737" t="s">
        <v>947</v>
      </c>
      <c r="C66" s="186"/>
    </row>
    <row r="67" spans="1:4" ht="11.25" customHeight="1">
      <c r="A67" s="737" t="s">
        <v>948</v>
      </c>
      <c r="B67" s="737" t="s">
        <v>1922</v>
      </c>
      <c r="C67" s="186"/>
    </row>
    <row r="68" spans="1:4" ht="11.25" customHeight="1">
      <c r="A68" s="194"/>
      <c r="B68" s="194"/>
      <c r="C68" s="186"/>
    </row>
    <row r="69" spans="1:4" ht="12.75" customHeight="1">
      <c r="A69" s="872" t="s">
        <v>1921</v>
      </c>
      <c r="B69" s="872"/>
      <c r="C69" s="206"/>
      <c r="D69" s="743"/>
    </row>
    <row r="70" spans="1:4" ht="11.25" customHeight="1">
      <c r="A70" s="105" t="s">
        <v>294</v>
      </c>
      <c r="B70" s="105" t="s">
        <v>1053</v>
      </c>
      <c r="C70" s="186"/>
    </row>
    <row r="71" spans="1:4" ht="11.25" customHeight="1">
      <c r="A71" s="105" t="s">
        <v>1054</v>
      </c>
      <c r="B71" s="105" t="s">
        <v>833</v>
      </c>
      <c r="C71" s="186"/>
    </row>
    <row r="72" spans="1:4" ht="11.25" customHeight="1">
      <c r="A72" s="194"/>
      <c r="B72" s="194"/>
      <c r="C72" s="186"/>
    </row>
    <row r="73" spans="1:4" ht="12.75" customHeight="1">
      <c r="A73" s="869" t="s">
        <v>1057</v>
      </c>
      <c r="B73" s="869"/>
      <c r="C73" s="206"/>
      <c r="D73" s="743"/>
    </row>
    <row r="74" spans="1:4" ht="11.25" customHeight="1">
      <c r="A74" s="195" t="s">
        <v>834</v>
      </c>
      <c r="B74" s="196"/>
      <c r="C74" s="186"/>
    </row>
    <row r="75" spans="1:4" ht="11.25" customHeight="1">
      <c r="A75" s="105" t="s">
        <v>835</v>
      </c>
      <c r="B75" s="761" t="s">
        <v>1920</v>
      </c>
      <c r="C75" s="186"/>
    </row>
    <row r="76" spans="1:4" ht="11.25" customHeight="1">
      <c r="A76" s="105" t="s">
        <v>837</v>
      </c>
      <c r="B76" s="105" t="s">
        <v>838</v>
      </c>
      <c r="C76" s="186"/>
    </row>
    <row r="77" spans="1:4" ht="11.25" customHeight="1">
      <c r="A77" s="105" t="s">
        <v>957</v>
      </c>
      <c r="B77" s="105" t="s">
        <v>299</v>
      </c>
      <c r="C77" s="186"/>
    </row>
    <row r="78" spans="1:4" ht="11.25" customHeight="1">
      <c r="A78" s="105" t="s">
        <v>958</v>
      </c>
      <c r="B78" s="189" t="s">
        <v>1919</v>
      </c>
      <c r="C78" s="186"/>
    </row>
    <row r="79" spans="1:4" ht="11.25" customHeight="1">
      <c r="A79" s="105" t="s">
        <v>959</v>
      </c>
      <c r="B79" s="761" t="s">
        <v>1918</v>
      </c>
      <c r="C79" s="186"/>
    </row>
    <row r="80" spans="1:4" ht="11.25" customHeight="1">
      <c r="A80" s="197" t="s">
        <v>960</v>
      </c>
      <c r="B80" s="196"/>
      <c r="C80" s="186"/>
    </row>
    <row r="81" spans="1:3" ht="11.25" customHeight="1">
      <c r="A81" s="105" t="s">
        <v>835</v>
      </c>
      <c r="B81" s="762" t="s">
        <v>961</v>
      </c>
      <c r="C81" s="186"/>
    </row>
    <row r="82" spans="1:3" ht="11.25" customHeight="1">
      <c r="A82" s="105" t="s">
        <v>837</v>
      </c>
      <c r="B82" s="105" t="s">
        <v>962</v>
      </c>
      <c r="C82" s="186"/>
    </row>
    <row r="83" spans="1:3" ht="11.25" customHeight="1">
      <c r="A83" s="105" t="s">
        <v>957</v>
      </c>
      <c r="B83" s="105" t="s">
        <v>299</v>
      </c>
      <c r="C83" s="186"/>
    </row>
    <row r="84" spans="1:3" ht="11.25" customHeight="1">
      <c r="A84" s="105" t="s">
        <v>958</v>
      </c>
      <c r="B84" s="105" t="s">
        <v>963</v>
      </c>
      <c r="C84" s="186"/>
    </row>
    <row r="85" spans="1:3" ht="11.25" customHeight="1">
      <c r="A85" s="197" t="s">
        <v>1064</v>
      </c>
      <c r="B85" s="196"/>
      <c r="C85" s="186"/>
    </row>
    <row r="86" spans="1:3" ht="11.25" customHeight="1">
      <c r="A86" s="105" t="s">
        <v>1154</v>
      </c>
      <c r="B86" s="761" t="s">
        <v>1917</v>
      </c>
      <c r="C86" s="186"/>
    </row>
    <row r="87" spans="1:3" ht="11.25" customHeight="1">
      <c r="A87" s="105" t="s">
        <v>835</v>
      </c>
      <c r="B87" s="105" t="s">
        <v>973</v>
      </c>
      <c r="C87" s="186"/>
    </row>
    <row r="88" spans="1:3" ht="11.25" customHeight="1">
      <c r="A88" s="105" t="s">
        <v>837</v>
      </c>
      <c r="B88" s="105" t="s">
        <v>974</v>
      </c>
      <c r="C88" s="186"/>
    </row>
    <row r="89" spans="1:3" ht="11.25" customHeight="1">
      <c r="A89" s="105" t="s">
        <v>975</v>
      </c>
      <c r="B89" s="105" t="s">
        <v>1076</v>
      </c>
      <c r="C89" s="186"/>
    </row>
    <row r="90" spans="1:3" ht="11.25" customHeight="1">
      <c r="A90" s="105" t="s">
        <v>1077</v>
      </c>
      <c r="B90" s="105" t="s">
        <v>1161</v>
      </c>
      <c r="C90" s="186"/>
    </row>
    <row r="91" spans="1:3" ht="11.25" customHeight="1">
      <c r="A91" s="186"/>
      <c r="B91" s="186"/>
      <c r="C91" s="186"/>
    </row>
    <row r="92" spans="1:3" ht="9" customHeight="1">
      <c r="A92" s="862" t="s">
        <v>470</v>
      </c>
      <c r="B92" s="862"/>
      <c r="C92" s="862"/>
    </row>
    <row r="93" spans="1:3" ht="11.25" customHeight="1">
      <c r="A93" s="862"/>
      <c r="B93" s="862"/>
      <c r="C93" s="862"/>
    </row>
    <row r="94" spans="1:3" ht="9" customHeight="1">
      <c r="A94" s="25" t="s">
        <v>232</v>
      </c>
      <c r="B94" s="186"/>
      <c r="C94" s="186"/>
    </row>
    <row r="95" spans="1:3" s="184" customFormat="1" ht="9" customHeight="1">
      <c r="A95" s="863" t="s">
        <v>1916</v>
      </c>
      <c r="B95" s="864"/>
      <c r="C95" s="191"/>
    </row>
    <row r="96" spans="1:3" s="184" customFormat="1" ht="9" customHeight="1">
      <c r="A96" s="861" t="s">
        <v>1915</v>
      </c>
      <c r="B96" s="861"/>
      <c r="C96" s="191"/>
    </row>
    <row r="97" spans="1:3" s="184" customFormat="1" ht="9" customHeight="1">
      <c r="A97" s="861" t="s">
        <v>1914</v>
      </c>
      <c r="B97" s="861"/>
      <c r="C97" s="191"/>
    </row>
    <row r="98" spans="1:3" s="184" customFormat="1" ht="9" customHeight="1">
      <c r="A98" s="861" t="s">
        <v>1913</v>
      </c>
      <c r="B98" s="861"/>
      <c r="C98" s="191"/>
    </row>
    <row r="99" spans="1:3" s="184" customFormat="1" ht="9" customHeight="1">
      <c r="A99" s="861" t="s">
        <v>1912</v>
      </c>
      <c r="B99" s="861"/>
      <c r="C99" s="191"/>
    </row>
    <row r="100" spans="1:3" s="184" customFormat="1" ht="9" customHeight="1">
      <c r="A100" s="861" t="s">
        <v>952</v>
      </c>
      <c r="B100" s="861"/>
      <c r="C100" s="191"/>
    </row>
  </sheetData>
  <mergeCells count="24">
    <mergeCell ref="A61:B61"/>
    <mergeCell ref="A69:B69"/>
    <mergeCell ref="A25:B25"/>
    <mergeCell ref="A3:B3"/>
    <mergeCell ref="A8:B8"/>
    <mergeCell ref="A20:B20"/>
    <mergeCell ref="A21:B21"/>
    <mergeCell ref="A23:B23"/>
    <mergeCell ref="A1:C1"/>
    <mergeCell ref="A99:B99"/>
    <mergeCell ref="A100:B100"/>
    <mergeCell ref="A92:C93"/>
    <mergeCell ref="A95:B95"/>
    <mergeCell ref="A96:B96"/>
    <mergeCell ref="A97:B97"/>
    <mergeCell ref="A98:B98"/>
    <mergeCell ref="A30:C30"/>
    <mergeCell ref="A31:C31"/>
    <mergeCell ref="C43:C47"/>
    <mergeCell ref="A49:B49"/>
    <mergeCell ref="A56:B56"/>
    <mergeCell ref="A73:B73"/>
    <mergeCell ref="A57:B57"/>
    <mergeCell ref="A60:B6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zoomScaleNormal="100" workbookViewId="0">
      <selection sqref="A1:E1"/>
    </sheetView>
  </sheetViews>
  <sheetFormatPr defaultColWidth="7.7109375" defaultRowHeight="15"/>
  <cols>
    <col min="1" max="1" width="36.7109375" style="190" customWidth="1"/>
    <col min="2" max="2" width="12.42578125" style="508" customWidth="1"/>
    <col min="3" max="3" width="11.85546875" style="190" customWidth="1"/>
    <col min="4" max="5" width="11.42578125" style="190" customWidth="1"/>
    <col min="6" max="16384" width="7.7109375" style="190"/>
  </cols>
  <sheetData>
    <row r="1" spans="1:5" ht="12.75" customHeight="1">
      <c r="A1" s="879" t="s">
        <v>1248</v>
      </c>
      <c r="B1" s="819"/>
      <c r="C1" s="819"/>
      <c r="D1" s="819"/>
      <c r="E1" s="819"/>
    </row>
    <row r="2" spans="1:5" ht="11.25" customHeight="1">
      <c r="A2" s="537"/>
      <c r="B2" s="535"/>
      <c r="C2" s="194"/>
      <c r="D2" s="194"/>
      <c r="E2" s="194"/>
    </row>
    <row r="3" spans="1:5" s="528" customFormat="1" ht="12.75" customHeight="1">
      <c r="A3" s="885" t="s">
        <v>1153</v>
      </c>
      <c r="B3" s="885"/>
      <c r="C3" s="885"/>
      <c r="D3" s="529"/>
      <c r="E3" s="529"/>
    </row>
    <row r="4" spans="1:5" ht="11.25" customHeight="1">
      <c r="A4" s="536" t="s">
        <v>1162</v>
      </c>
      <c r="B4" s="532"/>
      <c r="C4" s="877"/>
      <c r="D4" s="427"/>
      <c r="E4" s="427"/>
    </row>
    <row r="5" spans="1:5" ht="11.25" customHeight="1">
      <c r="A5" s="458" t="s">
        <v>1106</v>
      </c>
      <c r="B5" s="532" t="s">
        <v>1247</v>
      </c>
      <c r="C5" s="877"/>
      <c r="D5" s="427"/>
      <c r="E5" s="427"/>
    </row>
    <row r="6" spans="1:5" ht="11.25" customHeight="1">
      <c r="A6" s="458" t="s">
        <v>1157</v>
      </c>
      <c r="B6" s="532" t="s">
        <v>1246</v>
      </c>
      <c r="C6" s="877"/>
      <c r="D6" s="427"/>
      <c r="E6" s="427"/>
    </row>
    <row r="7" spans="1:5" ht="11.25" customHeight="1">
      <c r="A7" s="458" t="s">
        <v>1158</v>
      </c>
      <c r="B7" s="532" t="s">
        <v>1225</v>
      </c>
      <c r="C7" s="877"/>
      <c r="D7" s="427"/>
      <c r="E7" s="427"/>
    </row>
    <row r="8" spans="1:5" ht="11.25" customHeight="1">
      <c r="A8" s="458" t="s">
        <v>1165</v>
      </c>
      <c r="B8" s="532" t="s">
        <v>1245</v>
      </c>
      <c r="C8" s="877"/>
      <c r="D8" s="427"/>
      <c r="E8" s="427"/>
    </row>
    <row r="9" spans="1:5" ht="11.25" customHeight="1">
      <c r="A9" s="458" t="s">
        <v>1081</v>
      </c>
      <c r="B9" s="532" t="s">
        <v>1244</v>
      </c>
      <c r="C9" s="877"/>
      <c r="D9" s="427"/>
      <c r="E9" s="427"/>
    </row>
    <row r="10" spans="1:5" ht="11.25" customHeight="1">
      <c r="A10" s="458" t="s">
        <v>1082</v>
      </c>
      <c r="B10" s="532" t="s">
        <v>559</v>
      </c>
      <c r="C10" s="877"/>
      <c r="D10" s="427"/>
      <c r="E10" s="427"/>
    </row>
    <row r="11" spans="1:5" ht="11.25" customHeight="1">
      <c r="A11" s="458" t="s">
        <v>1083</v>
      </c>
      <c r="B11" s="532" t="s">
        <v>559</v>
      </c>
      <c r="C11" s="877"/>
      <c r="D11" s="427"/>
      <c r="E11" s="427"/>
    </row>
    <row r="12" spans="1:5" ht="11.25" customHeight="1">
      <c r="A12" s="458" t="s">
        <v>1084</v>
      </c>
      <c r="B12" s="532" t="s">
        <v>559</v>
      </c>
      <c r="C12" s="877"/>
      <c r="D12" s="427"/>
      <c r="E12" s="427"/>
    </row>
    <row r="13" spans="1:5">
      <c r="A13" s="194"/>
      <c r="B13" s="535"/>
      <c r="C13" s="194"/>
      <c r="D13" s="194"/>
      <c r="E13" s="194"/>
    </row>
    <row r="14" spans="1:5" s="528" customFormat="1" ht="12.75" customHeight="1">
      <c r="A14" s="885" t="s">
        <v>1190</v>
      </c>
      <c r="B14" s="885"/>
      <c r="C14" s="885"/>
      <c r="D14" s="529"/>
      <c r="E14" s="529"/>
    </row>
    <row r="15" spans="1:5" s="509" customFormat="1" ht="11.25" customHeight="1">
      <c r="A15" s="886" t="s">
        <v>981</v>
      </c>
      <c r="B15" s="886"/>
      <c r="C15" s="877"/>
      <c r="D15" s="427"/>
      <c r="E15" s="427"/>
    </row>
    <row r="16" spans="1:5" s="509" customFormat="1" ht="11.25" customHeight="1">
      <c r="A16" s="458" t="s">
        <v>982</v>
      </c>
      <c r="B16" s="531">
        <v>5.5E-2</v>
      </c>
      <c r="C16" s="877"/>
      <c r="D16" s="427"/>
      <c r="E16" s="427"/>
    </row>
    <row r="17" spans="1:5" s="509" customFormat="1" ht="11.25" customHeight="1">
      <c r="A17" s="458" t="s">
        <v>983</v>
      </c>
      <c r="B17" s="531">
        <v>1.4999999999999999E-2</v>
      </c>
      <c r="C17" s="877"/>
      <c r="D17" s="427"/>
      <c r="E17" s="427"/>
    </row>
    <row r="18" spans="1:5" s="509" customFormat="1" ht="11.25" customHeight="1">
      <c r="A18" s="458" t="s">
        <v>121</v>
      </c>
      <c r="B18" s="531">
        <v>7.0000000000000007E-2</v>
      </c>
      <c r="C18" s="877"/>
      <c r="D18" s="427"/>
      <c r="E18" s="427"/>
    </row>
    <row r="19" spans="1:5" s="509" customFormat="1" ht="11.25" customHeight="1">
      <c r="A19" s="507" t="s">
        <v>1243</v>
      </c>
      <c r="B19" s="534"/>
      <c r="C19" s="877"/>
      <c r="D19" s="427"/>
      <c r="E19" s="427"/>
    </row>
    <row r="20" spans="1:5" s="509" customFormat="1" ht="11.25" customHeight="1">
      <c r="A20" s="458" t="s">
        <v>1242</v>
      </c>
      <c r="B20" s="533">
        <v>0.02</v>
      </c>
      <c r="C20" s="877"/>
      <c r="D20" s="427"/>
      <c r="E20" s="427"/>
    </row>
    <row r="21" spans="1:5" s="509" customFormat="1" ht="11.25" customHeight="1">
      <c r="A21" s="458" t="s">
        <v>1241</v>
      </c>
      <c r="B21" s="533">
        <v>0.04</v>
      </c>
      <c r="C21" s="877"/>
      <c r="D21" s="427"/>
      <c r="E21" s="427"/>
    </row>
    <row r="22" spans="1:5" s="509" customFormat="1" ht="11.25" customHeight="1">
      <c r="A22" s="458" t="s">
        <v>1240</v>
      </c>
      <c r="B22" s="533">
        <v>0.04</v>
      </c>
      <c r="C22" s="877"/>
      <c r="D22" s="427"/>
      <c r="E22" s="427"/>
    </row>
    <row r="23" spans="1:5" s="509" customFormat="1" ht="11.25" customHeight="1">
      <c r="A23" s="458" t="s">
        <v>1239</v>
      </c>
      <c r="B23" s="533">
        <v>0.06</v>
      </c>
      <c r="C23" s="877"/>
      <c r="D23" s="427"/>
      <c r="E23" s="427"/>
    </row>
    <row r="24" spans="1:5" s="509" customFormat="1" ht="11.25" customHeight="1">
      <c r="A24" s="878" t="s">
        <v>1238</v>
      </c>
      <c r="B24" s="878"/>
      <c r="C24" s="877"/>
      <c r="D24" s="427"/>
      <c r="E24" s="427"/>
    </row>
    <row r="25" spans="1:5" s="509" customFormat="1" ht="11.25" customHeight="1">
      <c r="A25" s="458" t="s">
        <v>1166</v>
      </c>
      <c r="B25" s="532" t="s">
        <v>1225</v>
      </c>
      <c r="C25" s="877"/>
      <c r="D25" s="427"/>
      <c r="E25" s="427"/>
    </row>
    <row r="26" spans="1:5" s="509" customFormat="1" ht="11.25" customHeight="1">
      <c r="A26" s="458" t="s">
        <v>1159</v>
      </c>
      <c r="B26" s="532" t="s">
        <v>226</v>
      </c>
      <c r="C26" s="877"/>
      <c r="D26" s="427"/>
      <c r="E26" s="427"/>
    </row>
    <row r="27" spans="1:5" s="509" customFormat="1" ht="11.25" customHeight="1">
      <c r="A27" s="458" t="s">
        <v>1160</v>
      </c>
      <c r="B27" s="532" t="s">
        <v>1237</v>
      </c>
      <c r="C27" s="877"/>
      <c r="D27" s="427"/>
      <c r="E27" s="427"/>
    </row>
    <row r="28" spans="1:5" s="509" customFormat="1" ht="11.25" customHeight="1">
      <c r="A28" s="458" t="s">
        <v>1168</v>
      </c>
      <c r="B28" s="532" t="s">
        <v>226</v>
      </c>
      <c r="C28" s="877"/>
      <c r="D28" s="427"/>
      <c r="E28" s="427"/>
    </row>
    <row r="29" spans="1:5" s="509" customFormat="1" ht="11.25" customHeight="1">
      <c r="A29" s="458" t="s">
        <v>1163</v>
      </c>
      <c r="B29" s="532" t="s">
        <v>226</v>
      </c>
      <c r="C29" s="877"/>
      <c r="D29" s="427"/>
      <c r="E29" s="427"/>
    </row>
    <row r="30" spans="1:5" s="509" customFormat="1" ht="11.25" customHeight="1">
      <c r="A30" s="458" t="s">
        <v>1164</v>
      </c>
      <c r="B30" s="532" t="s">
        <v>226</v>
      </c>
      <c r="C30" s="877"/>
      <c r="D30" s="427"/>
      <c r="E30" s="427"/>
    </row>
    <row r="31" spans="1:5" s="509" customFormat="1" ht="11.25" customHeight="1">
      <c r="A31" s="458" t="s">
        <v>1171</v>
      </c>
      <c r="B31" s="532" t="s">
        <v>226</v>
      </c>
      <c r="C31" s="877"/>
      <c r="D31" s="427"/>
      <c r="E31" s="427"/>
    </row>
    <row r="32" spans="1:5" s="509" customFormat="1" ht="11.25" customHeight="1">
      <c r="A32" s="458" t="s">
        <v>1086</v>
      </c>
      <c r="B32" s="532" t="s">
        <v>226</v>
      </c>
      <c r="C32" s="877"/>
      <c r="D32" s="427"/>
      <c r="E32" s="427"/>
    </row>
    <row r="33" spans="1:5" s="509" customFormat="1" ht="11.25" customHeight="1">
      <c r="A33" s="458" t="s">
        <v>1087</v>
      </c>
      <c r="B33" s="532" t="s">
        <v>226</v>
      </c>
      <c r="C33" s="877"/>
      <c r="D33" s="427"/>
      <c r="E33" s="427"/>
    </row>
    <row r="34" spans="1:5" s="509" customFormat="1" ht="11.25" customHeight="1">
      <c r="A34" s="458" t="s">
        <v>1088</v>
      </c>
      <c r="B34" s="518" t="s">
        <v>226</v>
      </c>
      <c r="C34" s="877"/>
      <c r="D34" s="427"/>
      <c r="E34" s="427"/>
    </row>
    <row r="35" spans="1:5" s="509" customFormat="1" ht="11.25" customHeight="1">
      <c r="A35" s="878" t="s">
        <v>1236</v>
      </c>
      <c r="B35" s="878"/>
      <c r="C35" s="877"/>
      <c r="D35" s="427"/>
      <c r="E35" s="427"/>
    </row>
    <row r="36" spans="1:5" s="509" customFormat="1" ht="11.25" customHeight="1">
      <c r="A36" s="458" t="s">
        <v>1089</v>
      </c>
      <c r="B36" s="531">
        <v>7.0000000000000007E-2</v>
      </c>
      <c r="C36" s="877"/>
      <c r="D36" s="427"/>
      <c r="E36" s="427"/>
    </row>
    <row r="37" spans="1:5" s="509" customFormat="1" ht="11.25" customHeight="1">
      <c r="A37" s="458" t="s">
        <v>1090</v>
      </c>
      <c r="B37" s="531">
        <v>7.0000000000000007E-2</v>
      </c>
      <c r="C37" s="877"/>
      <c r="D37" s="427"/>
      <c r="E37" s="427"/>
    </row>
    <row r="38" spans="1:5" s="509" customFormat="1" ht="11.25" customHeight="1">
      <c r="A38" s="458" t="s">
        <v>1091</v>
      </c>
      <c r="B38" s="531">
        <v>7.0000000000000007E-2</v>
      </c>
      <c r="C38" s="877"/>
      <c r="D38" s="427"/>
      <c r="E38" s="427"/>
    </row>
    <row r="39" spans="1:5" s="509" customFormat="1" ht="11.25" customHeight="1">
      <c r="A39" s="458" t="s">
        <v>1092</v>
      </c>
      <c r="B39" s="531">
        <v>7.0000000000000007E-2</v>
      </c>
      <c r="C39" s="877"/>
      <c r="D39" s="427"/>
      <c r="E39" s="427"/>
    </row>
    <row r="40" spans="1:5" s="509" customFormat="1" ht="11.25" customHeight="1">
      <c r="A40" s="878" t="s">
        <v>1235</v>
      </c>
      <c r="B40" s="878"/>
      <c r="C40" s="877"/>
      <c r="D40" s="427"/>
      <c r="E40" s="427"/>
    </row>
    <row r="41" spans="1:5" s="509" customFormat="1" ht="11.25" customHeight="1">
      <c r="A41" s="458" t="s">
        <v>1093</v>
      </c>
      <c r="B41" s="531">
        <v>1.4999999999999999E-2</v>
      </c>
      <c r="C41" s="877"/>
      <c r="D41" s="427"/>
      <c r="E41" s="427"/>
    </row>
    <row r="42" spans="1:5" s="509" customFormat="1" ht="11.25" customHeight="1">
      <c r="A42" s="458" t="s">
        <v>986</v>
      </c>
      <c r="B42" s="531">
        <v>0.06</v>
      </c>
      <c r="C42" s="877"/>
      <c r="D42" s="427"/>
      <c r="E42" s="427"/>
    </row>
    <row r="43" spans="1:5" s="509" customFormat="1" ht="11.25" customHeight="1">
      <c r="A43" s="458" t="s">
        <v>1096</v>
      </c>
      <c r="B43" s="531">
        <v>5.5E-2</v>
      </c>
      <c r="C43" s="877"/>
      <c r="D43" s="427"/>
      <c r="E43" s="427"/>
    </row>
    <row r="44" spans="1:5" s="509" customFormat="1" ht="11.25" customHeight="1">
      <c r="A44" s="514" t="s">
        <v>1234</v>
      </c>
      <c r="B44" s="531">
        <v>6.9500000000000006E-2</v>
      </c>
      <c r="C44" s="877"/>
      <c r="D44" s="427"/>
      <c r="E44" s="427"/>
    </row>
    <row r="45" spans="1:5" s="509" customFormat="1" ht="11.25" customHeight="1">
      <c r="A45" s="427"/>
      <c r="B45" s="512"/>
      <c r="C45" s="427"/>
      <c r="D45" s="427"/>
      <c r="E45" s="427"/>
    </row>
    <row r="46" spans="1:5" s="528" customFormat="1" ht="12.75" customHeight="1">
      <c r="A46" s="529" t="s">
        <v>1182</v>
      </c>
      <c r="B46" s="530"/>
      <c r="C46" s="529"/>
      <c r="D46" s="529"/>
      <c r="E46" s="529"/>
    </row>
    <row r="47" spans="1:5" s="509" customFormat="1" ht="11.25" customHeight="1">
      <c r="A47" s="427" t="s">
        <v>1099</v>
      </c>
      <c r="B47" s="512"/>
      <c r="C47" s="427"/>
      <c r="D47" s="427"/>
      <c r="E47" s="427"/>
    </row>
    <row r="48" spans="1:5" s="509" customFormat="1" ht="11.25" customHeight="1">
      <c r="A48" s="427" t="s">
        <v>888</v>
      </c>
      <c r="B48" s="512"/>
      <c r="C48" s="427"/>
      <c r="D48" s="427"/>
      <c r="E48" s="427"/>
    </row>
    <row r="49" spans="1:5" s="509" customFormat="1" ht="11.25" customHeight="1">
      <c r="A49" s="507" t="s">
        <v>889</v>
      </c>
      <c r="B49" s="527">
        <v>2008</v>
      </c>
      <c r="C49" s="400">
        <v>2009</v>
      </c>
      <c r="D49" s="400">
        <v>2010</v>
      </c>
      <c r="E49" s="400">
        <v>2011</v>
      </c>
    </row>
    <row r="50" spans="1:5" s="509" customFormat="1" ht="11.25" customHeight="1">
      <c r="A50" s="406" t="s">
        <v>890</v>
      </c>
      <c r="B50" s="525">
        <v>0.26829999999999998</v>
      </c>
      <c r="C50" s="402">
        <v>0.26829999999999998</v>
      </c>
      <c r="D50" s="402">
        <v>0.26829999999999998</v>
      </c>
      <c r="E50" s="522">
        <v>0.26829999999999998</v>
      </c>
    </row>
    <row r="51" spans="1:5" s="509" customFormat="1" ht="11.25" customHeight="1">
      <c r="A51" s="526" t="s">
        <v>891</v>
      </c>
      <c r="B51" s="525">
        <v>1.7000000000000001E-2</v>
      </c>
      <c r="C51" s="402">
        <v>1.7000000000000001E-2</v>
      </c>
      <c r="D51" s="402">
        <v>1.7000000000000001E-2</v>
      </c>
      <c r="E51" s="522">
        <v>1.7000000000000001E-2</v>
      </c>
    </row>
    <row r="52" spans="1:5" s="509" customFormat="1" ht="11.25" customHeight="1">
      <c r="A52" s="526" t="s">
        <v>892</v>
      </c>
      <c r="B52" s="525">
        <v>0.28789999999999999</v>
      </c>
      <c r="C52" s="402">
        <v>0.28788000000000002</v>
      </c>
      <c r="D52" s="402">
        <v>0.28788000000000002</v>
      </c>
      <c r="E52" s="522">
        <v>0.31580000000000003</v>
      </c>
    </row>
    <row r="53" spans="1:5" s="509" customFormat="1" ht="11.25" customHeight="1">
      <c r="A53" s="526" t="s">
        <v>893</v>
      </c>
      <c r="B53" s="525">
        <v>1.2667999999999999</v>
      </c>
      <c r="C53" s="402">
        <v>1.253663</v>
      </c>
      <c r="D53" s="402">
        <v>1.2462070000000001</v>
      </c>
      <c r="E53" s="522">
        <v>1.2462070000000001</v>
      </c>
    </row>
    <row r="54" spans="1:5" s="509" customFormat="1" ht="11.25" customHeight="1">
      <c r="A54" s="526" t="s">
        <v>894</v>
      </c>
      <c r="B54" s="525">
        <v>1.49E-2</v>
      </c>
      <c r="C54" s="402">
        <v>1.4957E-2</v>
      </c>
      <c r="D54" s="402">
        <v>1.4991000000000001E-2</v>
      </c>
      <c r="E54" s="522">
        <v>1.4999999999999999E-2</v>
      </c>
    </row>
    <row r="55" spans="1:5" s="509" customFormat="1" ht="11.25" customHeight="1">
      <c r="A55" s="526" t="s">
        <v>1011</v>
      </c>
      <c r="B55" s="525">
        <v>4.1000000000000002E-2</v>
      </c>
      <c r="C55" s="402">
        <v>4.0979000000000002E-2</v>
      </c>
      <c r="D55" s="402">
        <v>4.0585999999999997E-2</v>
      </c>
      <c r="E55" s="522">
        <v>3.9848000000000001E-2</v>
      </c>
    </row>
    <row r="56" spans="1:5" s="509" customFormat="1" ht="11.25" customHeight="1">
      <c r="A56" s="526" t="s">
        <v>901</v>
      </c>
      <c r="B56" s="525">
        <v>2.5999999999999999E-2</v>
      </c>
      <c r="C56" s="402">
        <v>2.5999999999999999E-2</v>
      </c>
      <c r="D56" s="402">
        <v>2.5999999999999999E-2</v>
      </c>
      <c r="E56" s="522">
        <v>2.5999999999999999E-2</v>
      </c>
    </row>
    <row r="57" spans="1:5" s="509" customFormat="1" ht="11.25" customHeight="1">
      <c r="A57" s="526" t="s">
        <v>902</v>
      </c>
      <c r="B57" s="525">
        <v>7.22E-2</v>
      </c>
      <c r="C57" s="402">
        <v>6.7599999999999993E-2</v>
      </c>
      <c r="D57" s="402">
        <v>0.06</v>
      </c>
      <c r="E57" s="522">
        <v>6.2700000000000006E-2</v>
      </c>
    </row>
    <row r="58" spans="1:5" s="509" customFormat="1" ht="11.25" customHeight="1">
      <c r="A58" s="526" t="s">
        <v>1194</v>
      </c>
      <c r="B58" s="525">
        <v>1.5E-3</v>
      </c>
      <c r="C58" s="402">
        <v>1.6429999999999999E-3</v>
      </c>
      <c r="D58" s="402">
        <v>1.655E-3</v>
      </c>
      <c r="E58" s="522">
        <v>1.5809999999999999E-3</v>
      </c>
    </row>
    <row r="59" spans="1:5" s="509" customFormat="1" ht="11.25" customHeight="1">
      <c r="A59" s="526" t="s">
        <v>1233</v>
      </c>
      <c r="B59" s="525">
        <v>3.8E-3</v>
      </c>
      <c r="C59" s="402">
        <v>3.8300000000000001E-3</v>
      </c>
      <c r="D59" s="402">
        <v>3.8140000000000001E-3</v>
      </c>
      <c r="E59" s="522">
        <v>3.7309999999999999E-3</v>
      </c>
    </row>
    <row r="60" spans="1:5" s="509" customFormat="1" ht="11.25" customHeight="1">
      <c r="A60" s="526" t="s">
        <v>1003</v>
      </c>
      <c r="B60" s="525">
        <v>1.06E-2</v>
      </c>
      <c r="C60" s="402">
        <v>1.0729000000000001E-2</v>
      </c>
      <c r="D60" s="402">
        <v>1.0638999999999999E-2</v>
      </c>
      <c r="E60" s="522">
        <v>1.0511E-2</v>
      </c>
    </row>
    <row r="61" spans="1:5" s="509" customFormat="1" ht="11.25" customHeight="1">
      <c r="A61" s="526" t="s">
        <v>1004</v>
      </c>
      <c r="B61" s="525">
        <v>1.95E-2</v>
      </c>
      <c r="C61" s="402">
        <v>1.9362999999999998E-2</v>
      </c>
      <c r="D61" s="402">
        <v>1.8877999999999999E-2</v>
      </c>
      <c r="E61" s="522">
        <v>1.8533999999999998E-2</v>
      </c>
    </row>
    <row r="62" spans="1:5" s="509" customFormat="1" ht="11.25" customHeight="1">
      <c r="A62" s="524" t="s">
        <v>1005</v>
      </c>
      <c r="B62" s="523">
        <v>2.0295000000000001</v>
      </c>
      <c r="C62" s="401">
        <v>2.0119440000000002</v>
      </c>
      <c r="D62" s="401">
        <v>1.9959499999999999</v>
      </c>
      <c r="E62" s="522">
        <v>2.0252119999999998</v>
      </c>
    </row>
    <row r="63" spans="1:5" s="509" customFormat="1" ht="11.25" customHeight="1">
      <c r="A63" s="427"/>
      <c r="B63" s="512"/>
      <c r="C63" s="427"/>
      <c r="D63" s="427"/>
      <c r="E63" s="427"/>
    </row>
    <row r="64" spans="1:5" s="509" customFormat="1" ht="11.25" customHeight="1">
      <c r="A64" s="521" t="s">
        <v>1006</v>
      </c>
      <c r="B64" s="512"/>
      <c r="C64" s="427"/>
      <c r="D64" s="427"/>
      <c r="E64" s="427"/>
    </row>
    <row r="65" spans="1:5" s="509" customFormat="1" ht="11.25" customHeight="1">
      <c r="A65" s="520" t="s">
        <v>1232</v>
      </c>
      <c r="B65" s="515"/>
      <c r="C65" s="427"/>
      <c r="D65" s="427"/>
      <c r="E65" s="427"/>
    </row>
    <row r="66" spans="1:5" s="509" customFormat="1" ht="11.25" customHeight="1">
      <c r="A66" s="520" t="s">
        <v>1231</v>
      </c>
      <c r="B66" s="515"/>
      <c r="C66" s="427"/>
      <c r="D66" s="427"/>
      <c r="E66" s="427"/>
    </row>
    <row r="67" spans="1:5" s="509" customFormat="1" ht="11.25" customHeight="1">
      <c r="A67" s="514" t="s">
        <v>1166</v>
      </c>
      <c r="B67" s="519" t="s">
        <v>226</v>
      </c>
      <c r="C67" s="427"/>
      <c r="D67" s="427"/>
      <c r="E67" s="427"/>
    </row>
    <row r="68" spans="1:5" s="509" customFormat="1" ht="11.25" customHeight="1">
      <c r="A68" s="514" t="s">
        <v>1007</v>
      </c>
      <c r="B68" s="519" t="s">
        <v>226</v>
      </c>
      <c r="C68" s="427"/>
      <c r="D68" s="427"/>
      <c r="E68" s="427"/>
    </row>
    <row r="69" spans="1:5" s="509" customFormat="1" ht="11.25" customHeight="1">
      <c r="A69" s="514" t="s">
        <v>1200</v>
      </c>
      <c r="B69" s="519" t="s">
        <v>226</v>
      </c>
      <c r="C69" s="427"/>
      <c r="D69" s="427"/>
      <c r="E69" s="427"/>
    </row>
    <row r="70" spans="1:5" s="509" customFormat="1" ht="11.25" customHeight="1">
      <c r="A70" s="514" t="s">
        <v>1201</v>
      </c>
      <c r="B70" s="519" t="s">
        <v>1225</v>
      </c>
      <c r="C70" s="427"/>
      <c r="D70" s="427"/>
      <c r="E70" s="427"/>
    </row>
    <row r="71" spans="1:5" s="509" customFormat="1" ht="11.25" customHeight="1">
      <c r="A71" s="514" t="s">
        <v>1137</v>
      </c>
      <c r="B71" s="519" t="s">
        <v>226</v>
      </c>
      <c r="C71" s="427"/>
      <c r="D71" s="427"/>
      <c r="E71" s="427"/>
    </row>
    <row r="72" spans="1:5" s="509" customFormat="1" ht="11.25" customHeight="1">
      <c r="A72" s="514" t="s">
        <v>1138</v>
      </c>
      <c r="B72" s="519" t="s">
        <v>226</v>
      </c>
      <c r="C72" s="427"/>
      <c r="D72" s="427"/>
      <c r="E72" s="427"/>
    </row>
    <row r="73" spans="1:5" s="509" customFormat="1" ht="11.25" customHeight="1">
      <c r="A73" s="514" t="s">
        <v>1139</v>
      </c>
      <c r="B73" s="519" t="s">
        <v>226</v>
      </c>
      <c r="C73" s="427"/>
      <c r="D73" s="427"/>
      <c r="E73" s="427"/>
    </row>
    <row r="74" spans="1:5" s="509" customFormat="1" ht="11.25" customHeight="1">
      <c r="A74" s="514" t="s">
        <v>1140</v>
      </c>
      <c r="B74" s="519" t="s">
        <v>226</v>
      </c>
      <c r="C74" s="427"/>
      <c r="D74" s="427"/>
      <c r="E74" s="427"/>
    </row>
    <row r="75" spans="1:5" s="509" customFormat="1" ht="11.25" customHeight="1">
      <c r="A75" s="514" t="s">
        <v>1141</v>
      </c>
      <c r="B75" s="519" t="s">
        <v>226</v>
      </c>
      <c r="C75" s="427"/>
      <c r="D75" s="427"/>
      <c r="E75" s="427"/>
    </row>
    <row r="76" spans="1:5" s="509" customFormat="1" ht="11.25" customHeight="1">
      <c r="A76" s="514" t="s">
        <v>1142</v>
      </c>
      <c r="B76" s="519" t="s">
        <v>1225</v>
      </c>
      <c r="C76" s="427"/>
      <c r="D76" s="427"/>
      <c r="E76" s="427"/>
    </row>
    <row r="77" spans="1:5" s="509" customFormat="1" ht="11.25" customHeight="1">
      <c r="A77" s="514" t="s">
        <v>1230</v>
      </c>
      <c r="B77" s="519" t="s">
        <v>1225</v>
      </c>
      <c r="C77" s="427"/>
      <c r="D77" s="427"/>
      <c r="E77" s="427"/>
    </row>
    <row r="78" spans="1:5" s="509" customFormat="1" ht="11.25" customHeight="1">
      <c r="A78" s="514" t="s">
        <v>1229</v>
      </c>
      <c r="B78" s="519" t="s">
        <v>226</v>
      </c>
      <c r="C78" s="427"/>
      <c r="D78" s="427"/>
      <c r="E78" s="427"/>
    </row>
    <row r="79" spans="1:5" s="509" customFormat="1" ht="11.25" customHeight="1">
      <c r="A79" s="514" t="s">
        <v>1228</v>
      </c>
      <c r="B79" s="519" t="s">
        <v>226</v>
      </c>
      <c r="C79" s="427"/>
      <c r="D79" s="427"/>
      <c r="E79" s="427"/>
    </row>
    <row r="80" spans="1:5" s="509" customFormat="1" ht="11.25" customHeight="1">
      <c r="A80" s="514" t="s">
        <v>1227</v>
      </c>
      <c r="B80" s="519" t="s">
        <v>1225</v>
      </c>
      <c r="C80" s="427"/>
      <c r="D80" s="427"/>
      <c r="E80" s="427"/>
    </row>
    <row r="81" spans="1:5" s="509" customFormat="1" ht="11.25" customHeight="1">
      <c r="A81" s="514" t="s">
        <v>1018</v>
      </c>
      <c r="B81" s="519" t="s">
        <v>1226</v>
      </c>
      <c r="C81" s="427"/>
      <c r="D81" s="427"/>
      <c r="E81" s="427"/>
    </row>
    <row r="82" spans="1:5" s="509" customFormat="1" ht="11.25" customHeight="1">
      <c r="A82" s="514" t="s">
        <v>1019</v>
      </c>
      <c r="B82" s="519" t="s">
        <v>1226</v>
      </c>
      <c r="C82" s="427"/>
      <c r="D82" s="427"/>
      <c r="E82" s="427"/>
    </row>
    <row r="83" spans="1:5" s="509" customFormat="1" ht="11.25" customHeight="1">
      <c r="A83" s="514" t="s">
        <v>1020</v>
      </c>
      <c r="B83" s="519" t="s">
        <v>1226</v>
      </c>
      <c r="C83" s="427"/>
      <c r="D83" s="427"/>
      <c r="E83" s="427"/>
    </row>
    <row r="84" spans="1:5" s="509" customFormat="1" ht="11.25" customHeight="1">
      <c r="A84" s="514" t="s">
        <v>1021</v>
      </c>
      <c r="B84" s="519" t="s">
        <v>1226</v>
      </c>
      <c r="C84" s="427"/>
      <c r="D84" s="427"/>
      <c r="E84" s="427"/>
    </row>
    <row r="85" spans="1:5" s="509" customFormat="1" ht="11.25" customHeight="1">
      <c r="A85" s="517"/>
      <c r="B85" s="515"/>
      <c r="C85" s="427"/>
      <c r="D85" s="427"/>
      <c r="E85" s="427"/>
    </row>
    <row r="86" spans="1:5" s="509" customFormat="1" ht="11.25" customHeight="1">
      <c r="A86" s="516" t="s">
        <v>1126</v>
      </c>
      <c r="B86" s="515"/>
      <c r="C86" s="427"/>
      <c r="D86" s="427"/>
      <c r="E86" s="427"/>
    </row>
    <row r="87" spans="1:5" s="509" customFormat="1" ht="11.25" customHeight="1">
      <c r="A87" s="514" t="s">
        <v>1127</v>
      </c>
      <c r="B87" s="518" t="s">
        <v>1225</v>
      </c>
      <c r="C87" s="427"/>
      <c r="D87" s="427"/>
      <c r="E87" s="427"/>
    </row>
    <row r="88" spans="1:5" s="509" customFormat="1" ht="11.25" customHeight="1">
      <c r="A88" s="514" t="s">
        <v>1136</v>
      </c>
      <c r="B88" s="518" t="s">
        <v>1225</v>
      </c>
      <c r="C88" s="427"/>
      <c r="D88" s="427"/>
      <c r="E88" s="427"/>
    </row>
    <row r="89" spans="1:5" s="509" customFormat="1" ht="11.25" customHeight="1">
      <c r="A89" s="517"/>
      <c r="B89" s="515"/>
      <c r="C89" s="427"/>
      <c r="D89" s="427"/>
      <c r="E89" s="427"/>
    </row>
    <row r="90" spans="1:5" s="509" customFormat="1" ht="11.25" customHeight="1">
      <c r="A90" s="516" t="s">
        <v>1224</v>
      </c>
      <c r="B90" s="515"/>
      <c r="C90" s="427"/>
      <c r="D90" s="427"/>
      <c r="E90" s="427"/>
    </row>
    <row r="91" spans="1:5" s="509" customFormat="1" ht="22.5">
      <c r="A91" s="514" t="s">
        <v>1223</v>
      </c>
      <c r="B91" s="513" t="s">
        <v>226</v>
      </c>
      <c r="C91" s="427"/>
      <c r="D91" s="427"/>
      <c r="E91" s="427"/>
    </row>
    <row r="92" spans="1:5" s="509" customFormat="1" ht="22.5">
      <c r="A92" s="514" t="s">
        <v>1222</v>
      </c>
      <c r="B92" s="513" t="s">
        <v>226</v>
      </c>
      <c r="C92" s="427"/>
      <c r="D92" s="427"/>
      <c r="E92" s="427"/>
    </row>
    <row r="93" spans="1:5" s="509" customFormat="1" ht="33.75">
      <c r="A93" s="514" t="s">
        <v>1221</v>
      </c>
      <c r="B93" s="513" t="s">
        <v>226</v>
      </c>
      <c r="C93" s="427"/>
      <c r="D93" s="427"/>
      <c r="E93" s="427"/>
    </row>
    <row r="94" spans="1:5" s="509" customFormat="1" ht="22.5">
      <c r="A94" s="514" t="s">
        <v>1220</v>
      </c>
      <c r="B94" s="513" t="s">
        <v>226</v>
      </c>
      <c r="C94" s="427"/>
      <c r="D94" s="427"/>
      <c r="E94" s="427"/>
    </row>
    <row r="95" spans="1:5" s="509" customFormat="1" ht="33.75">
      <c r="A95" s="514" t="s">
        <v>1219</v>
      </c>
      <c r="B95" s="513" t="s">
        <v>226</v>
      </c>
      <c r="C95" s="427"/>
      <c r="D95" s="427"/>
      <c r="E95" s="427"/>
    </row>
    <row r="96" spans="1:5" s="509" customFormat="1" ht="33.75">
      <c r="A96" s="514" t="s">
        <v>1218</v>
      </c>
      <c r="B96" s="513" t="s">
        <v>226</v>
      </c>
      <c r="C96" s="427"/>
      <c r="D96" s="427"/>
      <c r="E96" s="427"/>
    </row>
    <row r="97" spans="1:5" s="509" customFormat="1" ht="11.25" customHeight="1">
      <c r="A97" s="514" t="s">
        <v>1217</v>
      </c>
      <c r="B97" s="513" t="s">
        <v>226</v>
      </c>
      <c r="C97" s="427"/>
      <c r="D97" s="427"/>
      <c r="E97" s="427"/>
    </row>
    <row r="98" spans="1:5" s="509" customFormat="1" ht="11.25" customHeight="1">
      <c r="A98" s="514" t="s">
        <v>1216</v>
      </c>
      <c r="B98" s="513" t="s">
        <v>226</v>
      </c>
      <c r="C98" s="427"/>
      <c r="D98" s="427"/>
      <c r="E98" s="427"/>
    </row>
    <row r="99" spans="1:5" s="509" customFormat="1" ht="11.25" customHeight="1">
      <c r="A99" s="514" t="s">
        <v>1215</v>
      </c>
      <c r="B99" s="513" t="s">
        <v>226</v>
      </c>
      <c r="C99" s="427"/>
      <c r="D99" s="427"/>
      <c r="E99" s="427"/>
    </row>
    <row r="100" spans="1:5" s="509" customFormat="1" ht="11.25" customHeight="1">
      <c r="A100" s="514" t="s">
        <v>1214</v>
      </c>
      <c r="B100" s="513" t="s">
        <v>226</v>
      </c>
      <c r="C100" s="427"/>
      <c r="D100" s="427"/>
      <c r="E100" s="427"/>
    </row>
    <row r="101" spans="1:5" s="509" customFormat="1" ht="11.25" customHeight="1">
      <c r="A101" s="514" t="s">
        <v>1213</v>
      </c>
      <c r="B101" s="513" t="s">
        <v>226</v>
      </c>
      <c r="C101" s="427"/>
      <c r="D101" s="427"/>
      <c r="E101" s="427"/>
    </row>
    <row r="102" spans="1:5" s="509" customFormat="1" ht="11.25" customHeight="1">
      <c r="A102" s="427"/>
      <c r="B102" s="512"/>
      <c r="C102" s="427"/>
      <c r="D102" s="427"/>
      <c r="E102" s="427"/>
    </row>
    <row r="103" spans="1:5" s="509" customFormat="1" ht="18" customHeight="1">
      <c r="A103" s="883" t="s">
        <v>1035</v>
      </c>
      <c r="B103" s="883"/>
      <c r="C103" s="883"/>
      <c r="D103" s="883"/>
      <c r="E103" s="883"/>
    </row>
    <row r="104" spans="1:5" s="509" customFormat="1" ht="11.25" customHeight="1">
      <c r="A104" s="780"/>
      <c r="B104" s="781"/>
      <c r="C104" s="782"/>
      <c r="D104" s="782"/>
      <c r="E104" s="782"/>
    </row>
    <row r="105" spans="1:5" s="510" customFormat="1" ht="9" customHeight="1">
      <c r="A105" s="783" t="s">
        <v>232</v>
      </c>
      <c r="B105" s="784"/>
      <c r="C105" s="785"/>
      <c r="D105" s="785"/>
      <c r="E105" s="785"/>
    </row>
    <row r="106" spans="1:5" s="509" customFormat="1" ht="9" customHeight="1">
      <c r="A106" s="884" t="s">
        <v>1212</v>
      </c>
      <c r="B106" s="884"/>
      <c r="C106" s="884"/>
      <c r="D106" s="782"/>
      <c r="E106" s="782"/>
    </row>
    <row r="107" spans="1:5" s="509" customFormat="1" ht="9" customHeight="1">
      <c r="A107" s="881" t="s">
        <v>1211</v>
      </c>
      <c r="B107" s="881"/>
      <c r="C107" s="881"/>
      <c r="D107" s="782"/>
      <c r="E107" s="782"/>
    </row>
    <row r="108" spans="1:5" s="509" customFormat="1" ht="9" customHeight="1">
      <c r="A108" s="881" t="s">
        <v>1210</v>
      </c>
      <c r="B108" s="881"/>
      <c r="C108" s="881"/>
      <c r="D108" s="782"/>
      <c r="E108" s="782"/>
    </row>
    <row r="109" spans="1:5" s="509" customFormat="1" ht="9" customHeight="1">
      <c r="A109" s="881" t="s">
        <v>1209</v>
      </c>
      <c r="B109" s="881"/>
      <c r="C109" s="881"/>
      <c r="D109" s="782"/>
      <c r="E109" s="782"/>
    </row>
    <row r="110" spans="1:5" s="509" customFormat="1" ht="9" customHeight="1">
      <c r="A110" s="881" t="s">
        <v>1208</v>
      </c>
      <c r="B110" s="881"/>
      <c r="C110" s="881"/>
      <c r="D110" s="782"/>
      <c r="E110" s="782"/>
    </row>
    <row r="111" spans="1:5" s="509" customFormat="1" ht="9" customHeight="1">
      <c r="A111" s="881" t="s">
        <v>1207</v>
      </c>
      <c r="B111" s="881"/>
      <c r="C111" s="881"/>
      <c r="D111" s="782"/>
      <c r="E111" s="782"/>
    </row>
    <row r="112" spans="1:5" ht="9" customHeight="1">
      <c r="A112" s="817" t="s">
        <v>1250</v>
      </c>
      <c r="B112" s="880"/>
      <c r="C112" s="880"/>
      <c r="D112" s="194"/>
      <c r="E112" s="194"/>
    </row>
    <row r="113" spans="1:5" ht="9" customHeight="1">
      <c r="A113" s="881" t="s">
        <v>1249</v>
      </c>
      <c r="B113" s="882"/>
      <c r="C113" s="882"/>
      <c r="D113" s="194"/>
      <c r="E113" s="194"/>
    </row>
  </sheetData>
  <mergeCells count="18">
    <mergeCell ref="A103:E103"/>
    <mergeCell ref="A106:C106"/>
    <mergeCell ref="A107:C107"/>
    <mergeCell ref="A111:C111"/>
    <mergeCell ref="A3:C3"/>
    <mergeCell ref="C4:C12"/>
    <mergeCell ref="A14:C14"/>
    <mergeCell ref="A15:B15"/>
    <mergeCell ref="A112:C112"/>
    <mergeCell ref="A113:C113"/>
    <mergeCell ref="A108:C108"/>
    <mergeCell ref="A109:C109"/>
    <mergeCell ref="A110:C110"/>
    <mergeCell ref="C15:C44"/>
    <mergeCell ref="A24:B24"/>
    <mergeCell ref="A35:B35"/>
    <mergeCell ref="A40:B40"/>
    <mergeCell ref="A1:E1"/>
  </mergeCells>
  <phoneticPr fontId="62" type="noConversion"/>
  <pageMargins left="0.75" right="0.75" top="1" bottom="1" header="0.5" footer="0.5"/>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Normal="100" workbookViewId="0">
      <selection sqref="A1:E1"/>
    </sheetView>
  </sheetViews>
  <sheetFormatPr defaultColWidth="8.85546875" defaultRowHeight="15"/>
  <cols>
    <col min="1" max="1" width="45.42578125" style="215" customWidth="1"/>
    <col min="2" max="2" width="13" style="215" customWidth="1"/>
    <col min="3" max="3" width="12.42578125" style="215" customWidth="1"/>
    <col min="4" max="4" width="13.42578125" style="215" customWidth="1"/>
    <col min="5" max="5" width="12.28515625" style="215" customWidth="1"/>
    <col min="6" max="16384" width="8.85546875" style="215"/>
  </cols>
  <sheetData>
    <row r="1" spans="1:6" ht="12.75" customHeight="1">
      <c r="A1" s="893" t="s">
        <v>269</v>
      </c>
      <c r="B1" s="893"/>
      <c r="C1" s="893"/>
      <c r="D1" s="893"/>
      <c r="E1" s="893"/>
    </row>
    <row r="2" spans="1:6" ht="11.25" customHeight="1">
      <c r="A2" s="766"/>
      <c r="B2" s="741"/>
      <c r="C2" s="741"/>
      <c r="D2" s="741"/>
      <c r="E2" s="741"/>
    </row>
    <row r="3" spans="1:6" ht="12.75" customHeight="1">
      <c r="A3" s="749" t="s">
        <v>218</v>
      </c>
      <c r="B3" s="786" t="s">
        <v>2000</v>
      </c>
      <c r="C3" s="787"/>
      <c r="D3" s="787"/>
      <c r="E3" s="787"/>
      <c r="F3" s="473"/>
    </row>
    <row r="4" spans="1:6" ht="11.25" customHeight="1">
      <c r="A4" s="219"/>
      <c r="B4" s="218"/>
      <c r="C4" s="219"/>
      <c r="D4" s="219"/>
      <c r="E4" s="219"/>
    </row>
    <row r="5" spans="1:6" s="148" customFormat="1" ht="12.75" customHeight="1">
      <c r="A5" s="749" t="s">
        <v>1946</v>
      </c>
      <c r="B5" s="23"/>
      <c r="C5" s="23"/>
      <c r="D5" s="23"/>
      <c r="E5" s="23"/>
      <c r="F5" s="764"/>
    </row>
    <row r="6" spans="1:6" s="212" customFormat="1" ht="11.25" customHeight="1">
      <c r="A6" s="185" t="s">
        <v>74</v>
      </c>
      <c r="B6" s="229" t="s">
        <v>75</v>
      </c>
      <c r="C6" s="229" t="s">
        <v>191</v>
      </c>
      <c r="D6" s="188"/>
      <c r="E6" s="188"/>
    </row>
    <row r="7" spans="1:6" s="212" customFormat="1" ht="11.25" customHeight="1">
      <c r="A7" s="102" t="s">
        <v>307</v>
      </c>
      <c r="B7" s="765" t="s">
        <v>1945</v>
      </c>
      <c r="C7" s="765" t="s">
        <v>1945</v>
      </c>
      <c r="D7" s="188"/>
      <c r="E7" s="188"/>
    </row>
    <row r="8" spans="1:6" s="212" customFormat="1" ht="11.25" customHeight="1">
      <c r="A8" s="102" t="s">
        <v>199</v>
      </c>
      <c r="B8" s="765">
        <v>55000</v>
      </c>
      <c r="C8" s="765">
        <v>280000</v>
      </c>
      <c r="D8" s="188"/>
      <c r="E8" s="188"/>
    </row>
    <row r="9" spans="1:6" s="212" customFormat="1" ht="11.25" customHeight="1">
      <c r="A9" s="102" t="s">
        <v>200</v>
      </c>
      <c r="B9" s="765">
        <v>40000</v>
      </c>
      <c r="C9" s="765">
        <v>110000</v>
      </c>
      <c r="D9" s="188"/>
      <c r="E9" s="188"/>
    </row>
    <row r="10" spans="1:6" s="212" customFormat="1" ht="11.25" customHeight="1">
      <c r="A10" s="102" t="s">
        <v>201</v>
      </c>
      <c r="B10" s="765">
        <v>65000</v>
      </c>
      <c r="C10" s="765">
        <v>326000</v>
      </c>
      <c r="D10" s="188"/>
      <c r="E10" s="188"/>
    </row>
    <row r="11" spans="1:6" s="212" customFormat="1" ht="11.25" customHeight="1">
      <c r="A11" s="102" t="s">
        <v>202</v>
      </c>
      <c r="B11" s="765">
        <v>230000</v>
      </c>
      <c r="C11" s="765">
        <v>1800000</v>
      </c>
      <c r="D11" s="188"/>
      <c r="E11" s="188"/>
    </row>
    <row r="12" spans="1:6" s="212" customFormat="1" ht="11.25" customHeight="1">
      <c r="A12" s="102" t="s">
        <v>203</v>
      </c>
      <c r="B12" s="765">
        <v>25000</v>
      </c>
      <c r="C12" s="765">
        <v>100000</v>
      </c>
      <c r="D12" s="188"/>
      <c r="E12" s="188"/>
    </row>
    <row r="13" spans="1:6" ht="11.25" customHeight="1">
      <c r="A13" s="220"/>
      <c r="B13" s="220"/>
      <c r="C13" s="220"/>
      <c r="D13" s="220"/>
      <c r="E13" s="220"/>
    </row>
    <row r="14" spans="1:6" s="148" customFormat="1" ht="12.75" customHeight="1">
      <c r="A14" s="749" t="s">
        <v>1944</v>
      </c>
      <c r="B14" s="230" t="s">
        <v>335</v>
      </c>
      <c r="C14" s="230" t="s">
        <v>336</v>
      </c>
      <c r="D14" s="230" t="s">
        <v>230</v>
      </c>
      <c r="E14" s="230" t="s">
        <v>231</v>
      </c>
      <c r="F14" s="764"/>
    </row>
    <row r="15" spans="1:6" s="212" customFormat="1" ht="11.25" customHeight="1">
      <c r="A15" s="209" t="s">
        <v>204</v>
      </c>
      <c r="B15" s="233"/>
      <c r="C15" s="233"/>
      <c r="D15" s="233"/>
      <c r="E15" s="233"/>
    </row>
    <row r="16" spans="1:6" s="212" customFormat="1" ht="11.25" customHeight="1">
      <c r="A16" s="105" t="s">
        <v>205</v>
      </c>
      <c r="B16" s="234" t="s">
        <v>206</v>
      </c>
      <c r="C16" s="234" t="s">
        <v>206</v>
      </c>
      <c r="D16" s="234" t="s">
        <v>206</v>
      </c>
      <c r="E16" s="234" t="s">
        <v>206</v>
      </c>
    </row>
    <row r="17" spans="1:5" s="212" customFormat="1" ht="11.25" customHeight="1">
      <c r="A17" s="105" t="s">
        <v>207</v>
      </c>
      <c r="B17" s="235">
        <v>14.75</v>
      </c>
      <c r="C17" s="235">
        <v>20</v>
      </c>
      <c r="D17" s="235">
        <v>16.16</v>
      </c>
      <c r="E17" s="236">
        <v>7.2999999999999995E-2</v>
      </c>
    </row>
    <row r="18" spans="1:5" s="212" customFormat="1" ht="11.25" customHeight="1">
      <c r="A18" s="232" t="s">
        <v>208</v>
      </c>
      <c r="B18" s="235">
        <v>8</v>
      </c>
      <c r="C18" s="235">
        <v>22</v>
      </c>
      <c r="D18" s="235">
        <v>15.27</v>
      </c>
      <c r="E18" s="237">
        <v>0.17299999999999999</v>
      </c>
    </row>
    <row r="19" spans="1:5" s="212" customFormat="1" ht="11.25" customHeight="1">
      <c r="A19" s="231" t="s">
        <v>209</v>
      </c>
      <c r="B19" s="238"/>
      <c r="C19" s="238"/>
      <c r="D19" s="238"/>
      <c r="E19" s="239"/>
    </row>
    <row r="20" spans="1:5" s="212" customFormat="1" ht="11.25" customHeight="1">
      <c r="A20" s="232" t="s">
        <v>210</v>
      </c>
      <c r="B20" s="235">
        <v>12.5</v>
      </c>
      <c r="C20" s="235">
        <v>21</v>
      </c>
      <c r="D20" s="235">
        <v>18.350000000000001</v>
      </c>
      <c r="E20" s="237">
        <v>0.622</v>
      </c>
    </row>
    <row r="21" spans="1:5" s="212" customFormat="1" ht="11.25" customHeight="1">
      <c r="A21" s="232" t="s">
        <v>207</v>
      </c>
      <c r="B21" s="235">
        <v>17</v>
      </c>
      <c r="C21" s="235">
        <v>23</v>
      </c>
      <c r="D21" s="235">
        <v>20.64</v>
      </c>
      <c r="E21" s="237">
        <v>7.1999999999999995E-2</v>
      </c>
    </row>
    <row r="22" spans="1:5" s="212" customFormat="1" ht="11.25" customHeight="1">
      <c r="A22" s="232" t="s">
        <v>208</v>
      </c>
      <c r="B22" s="235">
        <v>8</v>
      </c>
      <c r="C22" s="235">
        <v>22</v>
      </c>
      <c r="D22" s="235">
        <v>15.52</v>
      </c>
      <c r="E22" s="237">
        <v>0.13400000000000001</v>
      </c>
    </row>
    <row r="23" spans="1:5" s="212" customFormat="1" ht="11.25" customHeight="1">
      <c r="A23" s="231" t="s">
        <v>116</v>
      </c>
      <c r="B23" s="238"/>
      <c r="C23" s="238"/>
      <c r="D23" s="238"/>
      <c r="E23" s="239"/>
    </row>
    <row r="24" spans="1:5" s="212" customFormat="1" ht="11.25" customHeight="1">
      <c r="A24" s="232" t="s">
        <v>117</v>
      </c>
      <c r="B24" s="235">
        <v>2</v>
      </c>
      <c r="C24" s="235">
        <v>8</v>
      </c>
      <c r="D24" s="235">
        <v>4.2699999999999996</v>
      </c>
      <c r="E24" s="237">
        <v>8.1000000000000003E-2</v>
      </c>
    </row>
    <row r="25" spans="1:5" s="212" customFormat="1" ht="11.25" customHeight="1">
      <c r="A25" s="232" t="s">
        <v>118</v>
      </c>
      <c r="B25" s="235">
        <v>2</v>
      </c>
      <c r="C25" s="235">
        <v>5</v>
      </c>
      <c r="D25" s="235">
        <v>2.2999999999999998</v>
      </c>
      <c r="E25" s="237">
        <v>8.1000000000000003E-2</v>
      </c>
    </row>
    <row r="26" spans="1:5" s="212" customFormat="1" ht="11.25" customHeight="1">
      <c r="A26" s="232" t="s">
        <v>120</v>
      </c>
      <c r="B26" s="235">
        <v>4</v>
      </c>
      <c r="C26" s="235">
        <v>12</v>
      </c>
      <c r="D26" s="235">
        <v>6.45</v>
      </c>
      <c r="E26" s="237">
        <v>8.2000000000000003E-2</v>
      </c>
    </row>
    <row r="27" spans="1:5" s="212" customFormat="1" ht="11.25" customHeight="1">
      <c r="A27" s="231" t="s">
        <v>127</v>
      </c>
      <c r="B27" s="238"/>
      <c r="C27" s="238"/>
      <c r="D27" s="238"/>
      <c r="E27" s="239"/>
    </row>
    <row r="28" spans="1:5" s="212" customFormat="1" ht="11.25" customHeight="1">
      <c r="A28" s="232" t="s">
        <v>128</v>
      </c>
      <c r="B28" s="235">
        <v>6</v>
      </c>
      <c r="C28" s="235">
        <v>19</v>
      </c>
      <c r="D28" s="235">
        <v>8.75</v>
      </c>
      <c r="E28" s="237">
        <v>0.125</v>
      </c>
    </row>
    <row r="29" spans="1:5" s="212" customFormat="1" ht="11.25" customHeight="1">
      <c r="A29" s="232" t="s">
        <v>129</v>
      </c>
      <c r="B29" s="235">
        <v>6</v>
      </c>
      <c r="C29" s="235">
        <v>25</v>
      </c>
      <c r="D29" s="235">
        <v>13.19</v>
      </c>
      <c r="E29" s="237">
        <v>0.114</v>
      </c>
    </row>
    <row r="30" spans="1:5" s="212" customFormat="1" ht="11.25" customHeight="1">
      <c r="A30" s="232" t="s">
        <v>130</v>
      </c>
      <c r="B30" s="235">
        <v>6</v>
      </c>
      <c r="C30" s="235">
        <v>25</v>
      </c>
      <c r="D30" s="235">
        <v>11.76</v>
      </c>
      <c r="E30" s="237">
        <v>0.10100000000000001</v>
      </c>
    </row>
    <row r="31" spans="1:5" s="212" customFormat="1" ht="11.25" customHeight="1">
      <c r="A31" s="232" t="s">
        <v>217</v>
      </c>
      <c r="B31" s="235">
        <v>23</v>
      </c>
      <c r="C31" s="235">
        <v>35</v>
      </c>
      <c r="D31" s="235">
        <v>25.18</v>
      </c>
      <c r="E31" s="237">
        <v>0.17100000000000001</v>
      </c>
    </row>
    <row r="32" spans="1:5" s="212" customFormat="1" ht="11.25" customHeight="1">
      <c r="A32" s="221"/>
      <c r="B32" s="222"/>
      <c r="C32" s="222"/>
      <c r="D32" s="222"/>
      <c r="E32" s="223"/>
    </row>
    <row r="33" spans="1:6" s="148" customFormat="1" ht="12.75" customHeight="1">
      <c r="A33" s="23" t="s">
        <v>1943</v>
      </c>
      <c r="B33" s="23"/>
      <c r="C33" s="23"/>
      <c r="D33" s="23"/>
      <c r="E33" s="23"/>
      <c r="F33" s="764"/>
    </row>
    <row r="34" spans="1:6" s="214" customFormat="1" ht="11.25" customHeight="1">
      <c r="A34" s="217"/>
      <c r="B34" s="891" t="s">
        <v>219</v>
      </c>
      <c r="C34" s="891"/>
      <c r="D34" s="892" t="s">
        <v>220</v>
      </c>
      <c r="E34" s="892"/>
    </row>
    <row r="35" spans="1:6" ht="30.75" customHeight="1">
      <c r="A35" s="220"/>
      <c r="B35" s="224" t="s">
        <v>221</v>
      </c>
      <c r="C35" s="224" t="s">
        <v>222</v>
      </c>
      <c r="D35" s="224" t="s">
        <v>221</v>
      </c>
      <c r="E35" s="224" t="s">
        <v>222</v>
      </c>
    </row>
    <row r="36" spans="1:6" s="213" customFormat="1" ht="11.25" customHeight="1">
      <c r="A36" s="225" t="s">
        <v>463</v>
      </c>
      <c r="B36" s="226"/>
      <c r="C36" s="227" t="s">
        <v>464</v>
      </c>
      <c r="D36" s="226"/>
      <c r="E36" s="228" t="s">
        <v>464</v>
      </c>
    </row>
    <row r="37" spans="1:6" s="213" customFormat="1" ht="33.75" customHeight="1">
      <c r="A37" s="242" t="s">
        <v>249</v>
      </c>
      <c r="B37" s="243" t="s">
        <v>304</v>
      </c>
      <c r="C37" s="243" t="s">
        <v>304</v>
      </c>
      <c r="D37" s="243" t="s">
        <v>250</v>
      </c>
      <c r="E37" s="244" t="s">
        <v>251</v>
      </c>
    </row>
    <row r="38" spans="1:6" ht="13.5" customHeight="1">
      <c r="A38" s="888" t="s">
        <v>363</v>
      </c>
      <c r="B38" s="889"/>
      <c r="C38" s="889"/>
      <c r="D38" s="889"/>
      <c r="E38" s="890"/>
    </row>
    <row r="39" spans="1:6" ht="14.25" customHeight="1">
      <c r="A39" s="888" t="s">
        <v>364</v>
      </c>
      <c r="B39" s="889"/>
      <c r="C39" s="889"/>
      <c r="D39" s="889"/>
      <c r="E39" s="890"/>
    </row>
    <row r="40" spans="1:6" ht="11.25" customHeight="1">
      <c r="A40" s="219"/>
      <c r="B40" s="219"/>
      <c r="C40" s="219"/>
      <c r="D40" s="219"/>
      <c r="E40" s="219"/>
    </row>
    <row r="41" spans="1:6" ht="11.25" customHeight="1">
      <c r="A41" s="887" t="s">
        <v>1035</v>
      </c>
      <c r="B41" s="887"/>
      <c r="C41" s="887"/>
      <c r="D41" s="887"/>
      <c r="E41" s="887"/>
    </row>
    <row r="42" spans="1:6" ht="11.25" customHeight="1">
      <c r="A42" s="887"/>
      <c r="B42" s="887"/>
      <c r="C42" s="887"/>
      <c r="D42" s="887"/>
      <c r="E42" s="887"/>
    </row>
    <row r="43" spans="1:6" ht="11.25" customHeight="1">
      <c r="A43" s="740"/>
      <c r="B43" s="740"/>
      <c r="C43" s="740"/>
      <c r="D43" s="740"/>
      <c r="E43" s="740"/>
    </row>
    <row r="44" spans="1:6" ht="9" customHeight="1">
      <c r="A44" s="25" t="s">
        <v>1909</v>
      </c>
      <c r="B44" s="219"/>
      <c r="C44" s="219"/>
      <c r="D44" s="219"/>
      <c r="E44" s="219"/>
    </row>
    <row r="45" spans="1:6" ht="9" customHeight="1">
      <c r="A45" s="240" t="s">
        <v>1942</v>
      </c>
      <c r="B45" s="241"/>
      <c r="C45" s="241"/>
      <c r="D45" s="241"/>
      <c r="E45" s="241"/>
    </row>
    <row r="46" spans="1:6" ht="9" customHeight="1">
      <c r="A46" s="240" t="s">
        <v>1941</v>
      </c>
      <c r="B46" s="241"/>
      <c r="C46" s="241"/>
      <c r="D46" s="241"/>
      <c r="E46" s="241"/>
    </row>
    <row r="47" spans="1:6" ht="9" customHeight="1">
      <c r="A47" s="240" t="s">
        <v>353</v>
      </c>
      <c r="B47" s="241"/>
      <c r="C47" s="241"/>
      <c r="D47" s="241"/>
      <c r="E47" s="241"/>
    </row>
    <row r="48" spans="1:6" ht="9" customHeight="1">
      <c r="A48" s="763" t="s">
        <v>1940</v>
      </c>
      <c r="B48" s="241"/>
      <c r="C48" s="241"/>
      <c r="D48" s="241"/>
      <c r="E48" s="241"/>
    </row>
    <row r="49" spans="1:5" s="216" customFormat="1" ht="9" customHeight="1">
      <c r="A49" s="240" t="s">
        <v>1939</v>
      </c>
      <c r="B49" s="241"/>
      <c r="C49" s="241"/>
      <c r="D49" s="241"/>
      <c r="E49" s="241"/>
    </row>
  </sheetData>
  <mergeCells count="6">
    <mergeCell ref="A41:E42"/>
    <mergeCell ref="A39:E39"/>
    <mergeCell ref="B34:C34"/>
    <mergeCell ref="D34:E34"/>
    <mergeCell ref="A1:E1"/>
    <mergeCell ref="A38:E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3"/>
  <sheetViews>
    <sheetView zoomScaleNormal="100" zoomScalePageLayoutView="110" workbookViewId="0">
      <selection sqref="A1:E1"/>
    </sheetView>
  </sheetViews>
  <sheetFormatPr defaultColWidth="8.85546875" defaultRowHeight="12.75"/>
  <cols>
    <col min="1" max="1" width="45.42578125" style="245" customWidth="1"/>
    <col min="2" max="2" width="27.28515625" style="245" customWidth="1"/>
    <col min="3" max="4" width="24.42578125" style="245" customWidth="1"/>
    <col min="5" max="5" width="31.5703125" style="245" customWidth="1"/>
    <col min="6" max="16384" width="8.85546875" style="245"/>
  </cols>
  <sheetData>
    <row r="1" spans="1:6" ht="12.75" customHeight="1">
      <c r="A1" s="893" t="s">
        <v>163</v>
      </c>
      <c r="B1" s="894"/>
      <c r="C1" s="894"/>
      <c r="D1" s="894"/>
      <c r="E1" s="894"/>
    </row>
    <row r="2" spans="1:6" ht="11.25" customHeight="1">
      <c r="A2" s="272"/>
      <c r="B2" s="271"/>
      <c r="C2" s="271"/>
      <c r="D2" s="271"/>
      <c r="E2" s="271"/>
    </row>
    <row r="3" spans="1:6" s="148" customFormat="1" ht="12.75" customHeight="1">
      <c r="A3" s="23" t="s">
        <v>328</v>
      </c>
      <c r="B3" s="23"/>
      <c r="C3" s="23"/>
      <c r="D3" s="23"/>
      <c r="E3" s="23"/>
      <c r="F3" s="416" t="s">
        <v>1192</v>
      </c>
    </row>
    <row r="4" spans="1:6" s="251" customFormat="1" ht="11.25" customHeight="1">
      <c r="A4" s="261" t="s">
        <v>458</v>
      </c>
      <c r="B4" s="220"/>
      <c r="C4" s="220"/>
      <c r="D4" s="220"/>
      <c r="E4" s="220"/>
    </row>
    <row r="5" spans="1:6" s="251" customFormat="1" ht="11.25" customHeight="1">
      <c r="A5" s="261" t="s">
        <v>73</v>
      </c>
      <c r="B5" s="220"/>
      <c r="C5" s="220"/>
      <c r="D5" s="220"/>
      <c r="E5" s="220"/>
    </row>
    <row r="6" spans="1:6" s="251" customFormat="1" ht="11.25" customHeight="1">
      <c r="A6" s="262"/>
      <c r="B6" s="220"/>
      <c r="C6" s="220"/>
      <c r="D6" s="220"/>
      <c r="E6" s="220"/>
    </row>
    <row r="7" spans="1:6" s="251" customFormat="1" ht="11.25" customHeight="1">
      <c r="A7" s="261" t="s">
        <v>2027</v>
      </c>
      <c r="B7" s="220"/>
      <c r="C7" s="220"/>
      <c r="D7" s="220"/>
      <c r="E7" s="220"/>
    </row>
    <row r="8" spans="1:6" s="255" customFormat="1" ht="11.25" customHeight="1">
      <c r="A8" s="804" t="s">
        <v>2016</v>
      </c>
      <c r="B8" s="799" t="s">
        <v>2011</v>
      </c>
      <c r="C8" s="337" t="s">
        <v>2014</v>
      </c>
      <c r="D8" s="800" t="s">
        <v>2012</v>
      </c>
      <c r="E8" s="801" t="s">
        <v>2013</v>
      </c>
      <c r="F8" s="251"/>
    </row>
    <row r="9" spans="1:6" s="255" customFormat="1" ht="11.25" customHeight="1">
      <c r="A9" s="798" t="s">
        <v>2015</v>
      </c>
      <c r="B9" s="802">
        <v>23.7</v>
      </c>
      <c r="C9" s="802">
        <v>28.7</v>
      </c>
      <c r="D9" s="802">
        <v>34.9</v>
      </c>
      <c r="E9" s="803">
        <v>50.6</v>
      </c>
      <c r="F9" s="251"/>
    </row>
    <row r="10" spans="1:6" s="255" customFormat="1" ht="11.25" customHeight="1">
      <c r="A10" s="798" t="s">
        <v>2017</v>
      </c>
      <c r="B10" s="802">
        <v>36.4</v>
      </c>
      <c r="C10" s="802">
        <v>44.2</v>
      </c>
      <c r="D10" s="802">
        <v>53.7</v>
      </c>
      <c r="E10" s="803">
        <v>77.8</v>
      </c>
      <c r="F10" s="251"/>
    </row>
    <row r="11" spans="1:6" s="255" customFormat="1" ht="11.25" customHeight="1">
      <c r="A11" s="798" t="s">
        <v>2018</v>
      </c>
      <c r="B11" s="802">
        <v>2.2999999999999998</v>
      </c>
      <c r="C11" s="802">
        <v>2.8</v>
      </c>
      <c r="D11" s="802">
        <v>3.4</v>
      </c>
      <c r="E11" s="803">
        <v>4.9000000000000004</v>
      </c>
      <c r="F11" s="251"/>
    </row>
    <row r="12" spans="1:6" s="255" customFormat="1" ht="11.25" customHeight="1">
      <c r="A12" s="798" t="s">
        <v>2021</v>
      </c>
      <c r="B12" s="802">
        <v>38.799999999999997</v>
      </c>
      <c r="C12" s="802">
        <v>47.1</v>
      </c>
      <c r="D12" s="802">
        <v>57.3</v>
      </c>
      <c r="E12" s="803">
        <v>83</v>
      </c>
      <c r="F12" s="251"/>
    </row>
    <row r="13" spans="1:6" s="255" customFormat="1" ht="11.25" customHeight="1">
      <c r="A13" s="798" t="s">
        <v>2022</v>
      </c>
      <c r="B13" s="802">
        <v>105</v>
      </c>
      <c r="C13" s="802">
        <v>127</v>
      </c>
      <c r="D13" s="802">
        <v>155</v>
      </c>
      <c r="E13" s="803">
        <v>224</v>
      </c>
      <c r="F13" s="251"/>
    </row>
    <row r="14" spans="1:6" s="255" customFormat="1" ht="11.25" customHeight="1">
      <c r="A14" s="798" t="s">
        <v>2025</v>
      </c>
      <c r="B14" s="802">
        <v>171</v>
      </c>
      <c r="C14" s="802">
        <v>207</v>
      </c>
      <c r="D14" s="802">
        <v>252</v>
      </c>
      <c r="E14" s="803">
        <v>365</v>
      </c>
      <c r="F14" s="251"/>
    </row>
    <row r="15" spans="1:6" s="255" customFormat="1" ht="11.25" customHeight="1">
      <c r="A15" s="798" t="s">
        <v>2023</v>
      </c>
      <c r="B15" s="802">
        <v>1.2</v>
      </c>
      <c r="C15" s="802">
        <v>1.5</v>
      </c>
      <c r="D15" s="802">
        <v>1.8</v>
      </c>
      <c r="E15" s="803">
        <v>2.6</v>
      </c>
      <c r="F15" s="251"/>
    </row>
    <row r="16" spans="1:6" s="255" customFormat="1" ht="11.25" customHeight="1">
      <c r="A16" s="798" t="s">
        <v>2024</v>
      </c>
      <c r="B16" s="802">
        <v>40</v>
      </c>
      <c r="C16" s="802">
        <v>48.6</v>
      </c>
      <c r="D16" s="802">
        <v>59</v>
      </c>
      <c r="E16" s="803">
        <v>85.5</v>
      </c>
      <c r="F16" s="251"/>
    </row>
    <row r="17" spans="1:6" s="255" customFormat="1" ht="11.25" customHeight="1">
      <c r="A17" s="798" t="s">
        <v>2020</v>
      </c>
      <c r="B17" s="802">
        <v>108</v>
      </c>
      <c r="C17" s="802">
        <v>131</v>
      </c>
      <c r="D17" s="802">
        <v>159</v>
      </c>
      <c r="E17" s="803">
        <v>231</v>
      </c>
      <c r="F17" s="251"/>
    </row>
    <row r="18" spans="1:6" s="255" customFormat="1" ht="11.25" customHeight="1">
      <c r="A18" s="45" t="s">
        <v>2026</v>
      </c>
      <c r="B18" s="259"/>
      <c r="C18" s="260"/>
      <c r="D18" s="260"/>
      <c r="F18" s="251"/>
    </row>
    <row r="19" spans="1:6" s="256" customFormat="1" ht="11.25" customHeight="1">
      <c r="A19" s="262"/>
      <c r="B19" s="220"/>
      <c r="C19" s="220"/>
      <c r="D19" s="220"/>
      <c r="E19" s="220"/>
      <c r="F19" s="251"/>
    </row>
    <row r="20" spans="1:6" s="257" customFormat="1" ht="11.25" customHeight="1">
      <c r="A20" s="258" t="s">
        <v>329</v>
      </c>
      <c r="B20" s="264"/>
      <c r="C20" s="265"/>
      <c r="D20" s="265"/>
      <c r="E20" s="266"/>
      <c r="F20" s="251"/>
    </row>
    <row r="21" spans="1:6" s="255" customFormat="1" ht="11.25" customHeight="1">
      <c r="A21" s="45" t="s">
        <v>216</v>
      </c>
      <c r="B21" s="259"/>
      <c r="C21" s="260"/>
      <c r="D21" s="260"/>
      <c r="E21" s="188"/>
      <c r="F21" s="251"/>
    </row>
    <row r="22" spans="1:6" s="255" customFormat="1" ht="11.25" customHeight="1">
      <c r="A22" s="45" t="s">
        <v>331</v>
      </c>
      <c r="B22" s="259"/>
      <c r="C22" s="260"/>
      <c r="D22" s="260"/>
      <c r="E22" s="188"/>
      <c r="F22" s="251"/>
    </row>
    <row r="23" spans="1:6" s="255" customFormat="1" ht="11.25" customHeight="1">
      <c r="A23" s="45"/>
      <c r="B23" s="259"/>
      <c r="C23" s="260"/>
      <c r="D23" s="260"/>
      <c r="E23" s="188"/>
      <c r="F23" s="251"/>
    </row>
    <row r="24" spans="1:6" s="252" customFormat="1" ht="11.25" customHeight="1">
      <c r="A24" s="195" t="s">
        <v>203</v>
      </c>
      <c r="B24" s="197" t="s">
        <v>2031</v>
      </c>
      <c r="C24" s="197" t="s">
        <v>2032</v>
      </c>
      <c r="D24" s="197" t="s">
        <v>2033</v>
      </c>
      <c r="E24" s="188"/>
      <c r="F24" s="251"/>
    </row>
    <row r="25" spans="1:6" s="252" customFormat="1" ht="11.25" customHeight="1">
      <c r="A25" s="105" t="s">
        <v>323</v>
      </c>
      <c r="B25" s="105" t="s">
        <v>2034</v>
      </c>
      <c r="C25" s="105" t="s">
        <v>2029</v>
      </c>
      <c r="D25" s="105" t="s">
        <v>325</v>
      </c>
      <c r="E25" s="188"/>
      <c r="F25" s="251"/>
    </row>
    <row r="26" spans="1:6" s="252" customFormat="1" ht="11.25" customHeight="1">
      <c r="A26" s="105" t="s">
        <v>326</v>
      </c>
      <c r="B26" s="105" t="s">
        <v>2035</v>
      </c>
      <c r="C26" s="105" t="s">
        <v>2030</v>
      </c>
      <c r="D26" s="105" t="s">
        <v>325</v>
      </c>
      <c r="E26" s="188"/>
      <c r="F26" s="251"/>
    </row>
    <row r="27" spans="1:6" s="252" customFormat="1" ht="11.25" customHeight="1">
      <c r="A27" s="106"/>
      <c r="B27" s="106"/>
      <c r="C27" s="106"/>
      <c r="D27" s="106"/>
      <c r="E27" s="188"/>
      <c r="F27" s="251"/>
    </row>
    <row r="28" spans="1:6" s="252" customFormat="1" ht="11.25" customHeight="1">
      <c r="A28" s="195" t="s">
        <v>2037</v>
      </c>
      <c r="B28" s="197" t="s">
        <v>2031</v>
      </c>
      <c r="C28" s="197" t="s">
        <v>2036</v>
      </c>
      <c r="D28" s="188"/>
      <c r="E28" s="251"/>
    </row>
    <row r="29" spans="1:6" s="252" customFormat="1" ht="11.25" customHeight="1">
      <c r="A29" s="105" t="s">
        <v>323</v>
      </c>
      <c r="B29" s="105" t="s">
        <v>324</v>
      </c>
      <c r="C29" s="105" t="s">
        <v>325</v>
      </c>
      <c r="D29" s="188"/>
      <c r="E29" s="251"/>
    </row>
    <row r="30" spans="1:6" s="252" customFormat="1" ht="11.25" customHeight="1">
      <c r="A30" s="105" t="s">
        <v>326</v>
      </c>
      <c r="B30" s="105" t="s">
        <v>327</v>
      </c>
      <c r="C30" s="105" t="s">
        <v>325</v>
      </c>
      <c r="D30" s="188"/>
      <c r="E30" s="251"/>
    </row>
    <row r="31" spans="1:6" s="252" customFormat="1" ht="11.25" customHeight="1">
      <c r="A31" s="106"/>
      <c r="B31" s="106"/>
      <c r="C31" s="106"/>
      <c r="D31" s="188"/>
      <c r="E31" s="251"/>
    </row>
    <row r="32" spans="1:6" s="255" customFormat="1" ht="11.25" customHeight="1">
      <c r="A32" s="258" t="s">
        <v>2038</v>
      </c>
      <c r="B32" s="259"/>
      <c r="C32" s="260"/>
      <c r="D32" s="260"/>
      <c r="E32" s="188"/>
      <c r="F32" s="251"/>
    </row>
    <row r="33" spans="1:6" s="255" customFormat="1" ht="11.25" customHeight="1">
      <c r="A33" s="45" t="s">
        <v>2039</v>
      </c>
      <c r="B33" s="259"/>
      <c r="C33" s="260"/>
      <c r="D33" s="260"/>
      <c r="E33" s="188"/>
      <c r="F33" s="251"/>
    </row>
    <row r="34" spans="1:6" s="255" customFormat="1" ht="11.25" customHeight="1">
      <c r="A34" s="45" t="s">
        <v>2040</v>
      </c>
      <c r="B34" s="259"/>
      <c r="C34" s="260"/>
      <c r="D34" s="260"/>
      <c r="E34" s="188"/>
      <c r="F34" s="251"/>
    </row>
    <row r="35" spans="1:6" s="255" customFormat="1" ht="11.25" customHeight="1">
      <c r="A35" s="45" t="s">
        <v>2041</v>
      </c>
      <c r="B35" s="259"/>
      <c r="C35" s="260"/>
      <c r="D35" s="260"/>
      <c r="E35" s="188"/>
      <c r="F35" s="251"/>
    </row>
    <row r="36" spans="1:6" s="255" customFormat="1" ht="11.25" customHeight="1">
      <c r="A36" s="45" t="s">
        <v>2042</v>
      </c>
      <c r="B36" s="259"/>
      <c r="C36" s="260"/>
      <c r="D36" s="260"/>
      <c r="E36" s="188"/>
      <c r="F36" s="251"/>
    </row>
    <row r="37" spans="1:6" s="256" customFormat="1" ht="11.25" customHeight="1">
      <c r="A37" s="220"/>
      <c r="B37" s="220"/>
      <c r="C37" s="220"/>
      <c r="D37" s="220"/>
      <c r="E37" s="220"/>
      <c r="F37" s="251"/>
    </row>
    <row r="38" spans="1:6" s="256" customFormat="1" ht="11.25" customHeight="1">
      <c r="A38" s="267" t="s">
        <v>330</v>
      </c>
      <c r="B38" s="220"/>
      <c r="C38" s="220"/>
      <c r="D38" s="220"/>
      <c r="E38" s="220"/>
      <c r="F38" s="251"/>
    </row>
    <row r="39" spans="1:6" s="252" customFormat="1" ht="11.25" customHeight="1">
      <c r="A39" s="283" t="s">
        <v>2043</v>
      </c>
      <c r="B39" s="284" t="s">
        <v>435</v>
      </c>
      <c r="C39" s="211" t="s">
        <v>2044</v>
      </c>
      <c r="D39" s="188"/>
      <c r="E39" s="188"/>
      <c r="F39" s="251"/>
    </row>
    <row r="40" spans="1:6" s="252" customFormat="1" ht="11.25" customHeight="1">
      <c r="A40" s="282" t="s">
        <v>431</v>
      </c>
      <c r="B40" s="285">
        <v>24</v>
      </c>
      <c r="C40" s="285">
        <v>27.4</v>
      </c>
      <c r="D40" s="188"/>
      <c r="E40" s="188"/>
      <c r="F40" s="251"/>
    </row>
    <row r="41" spans="1:6" s="252" customFormat="1" ht="11.25" customHeight="1">
      <c r="A41" s="282" t="s">
        <v>432</v>
      </c>
      <c r="B41" s="285">
        <v>9</v>
      </c>
      <c r="C41" s="285">
        <v>10</v>
      </c>
      <c r="D41" s="188"/>
      <c r="E41" s="188"/>
      <c r="F41" s="251"/>
    </row>
    <row r="42" spans="1:6" s="252" customFormat="1" ht="11.25" customHeight="1">
      <c r="A42" s="286" t="s">
        <v>420</v>
      </c>
      <c r="B42" s="287">
        <f>SUM(B40:B41)</f>
        <v>33</v>
      </c>
      <c r="C42" s="287">
        <f>SUM(C40:C41)</f>
        <v>37.4</v>
      </c>
      <c r="D42" s="188"/>
      <c r="E42" s="188"/>
      <c r="F42" s="251"/>
    </row>
    <row r="43" spans="1:6" s="255" customFormat="1" ht="11.25" customHeight="1">
      <c r="A43" s="268" t="s">
        <v>474</v>
      </c>
      <c r="B43" s="269"/>
      <c r="C43" s="269"/>
      <c r="D43" s="188"/>
      <c r="E43" s="188"/>
    </row>
    <row r="44" spans="1:6" s="255" customFormat="1" ht="11.25" customHeight="1">
      <c r="A44" s="268" t="s">
        <v>371</v>
      </c>
      <c r="B44" s="269"/>
      <c r="C44" s="269"/>
      <c r="D44" s="188"/>
      <c r="E44" s="188"/>
    </row>
    <row r="45" spans="1:6" s="255" customFormat="1" ht="11.25" customHeight="1">
      <c r="A45" s="268"/>
      <c r="B45" s="269"/>
      <c r="C45" s="269"/>
      <c r="D45" s="188"/>
      <c r="E45" s="188"/>
    </row>
    <row r="46" spans="1:6" s="255" customFormat="1" ht="11.25" customHeight="1">
      <c r="A46" s="258" t="s">
        <v>228</v>
      </c>
      <c r="B46" s="259"/>
      <c r="C46" s="260"/>
      <c r="D46" s="260"/>
      <c r="E46" s="188"/>
    </row>
    <row r="47" spans="1:6" s="255" customFormat="1" ht="11.25" customHeight="1">
      <c r="A47" s="45" t="s">
        <v>229</v>
      </c>
      <c r="B47" s="259"/>
      <c r="C47" s="260"/>
      <c r="D47" s="260"/>
      <c r="E47" s="188"/>
    </row>
    <row r="48" spans="1:6" s="255" customFormat="1" ht="11.25" customHeight="1">
      <c r="A48" s="45" t="s">
        <v>2047</v>
      </c>
      <c r="B48" s="259"/>
      <c r="C48" s="260"/>
      <c r="D48" s="260"/>
      <c r="E48" s="188"/>
    </row>
    <row r="49" spans="1:6" s="255" customFormat="1" ht="11.25" customHeight="1">
      <c r="A49" s="45" t="s">
        <v>2048</v>
      </c>
      <c r="B49" s="259"/>
      <c r="C49" s="260"/>
      <c r="D49" s="260"/>
      <c r="E49" s="188"/>
    </row>
    <row r="50" spans="1:6" s="255" customFormat="1" ht="11.25" customHeight="1">
      <c r="A50" s="45"/>
      <c r="B50" s="259"/>
      <c r="C50" s="260"/>
      <c r="D50" s="260"/>
      <c r="E50" s="188"/>
    </row>
    <row r="51" spans="1:6" s="148" customFormat="1" ht="12.75" customHeight="1">
      <c r="A51" s="23" t="s">
        <v>518</v>
      </c>
      <c r="B51" s="23"/>
      <c r="C51" s="23"/>
      <c r="D51" s="23"/>
      <c r="E51" s="23"/>
      <c r="F51" s="251"/>
    </row>
    <row r="52" spans="1:6" s="252" customFormat="1" ht="11.25" customHeight="1">
      <c r="A52" s="258" t="s">
        <v>240</v>
      </c>
      <c r="B52" s="259"/>
      <c r="C52" s="260"/>
      <c r="D52" s="260"/>
      <c r="E52" s="188"/>
    </row>
    <row r="53" spans="1:6" s="252" customFormat="1" ht="11.25" customHeight="1">
      <c r="A53" s="258" t="s">
        <v>358</v>
      </c>
      <c r="B53" s="259"/>
      <c r="C53" s="260"/>
      <c r="D53" s="260"/>
      <c r="E53" s="188"/>
    </row>
    <row r="54" spans="1:6" s="252" customFormat="1" ht="11.25" customHeight="1">
      <c r="A54" s="197" t="s">
        <v>519</v>
      </c>
      <c r="B54" s="197" t="s">
        <v>520</v>
      </c>
      <c r="C54" s="197" t="s">
        <v>305</v>
      </c>
      <c r="D54" s="409" t="s">
        <v>514</v>
      </c>
      <c r="E54" s="188"/>
    </row>
    <row r="55" spans="1:6" s="252" customFormat="1" ht="11.25" customHeight="1">
      <c r="A55" s="407">
        <v>41061</v>
      </c>
      <c r="B55" s="288">
        <v>0.1</v>
      </c>
      <c r="C55" s="289">
        <v>0.56820000000000004</v>
      </c>
      <c r="D55" s="288">
        <v>18.5</v>
      </c>
      <c r="E55" s="188"/>
    </row>
    <row r="56" spans="1:6" s="252" customFormat="1" ht="11.25" customHeight="1">
      <c r="A56" s="407">
        <v>41030</v>
      </c>
      <c r="B56" s="288">
        <v>0.1</v>
      </c>
      <c r="C56" s="289">
        <v>0.51053000000000004</v>
      </c>
      <c r="D56" s="288">
        <v>18.5</v>
      </c>
      <c r="E56" s="193"/>
    </row>
    <row r="57" spans="1:6" s="252" customFormat="1" ht="11.25" customHeight="1">
      <c r="A57" s="407">
        <v>41000</v>
      </c>
      <c r="B57" s="288">
        <v>0.1</v>
      </c>
      <c r="C57" s="289">
        <v>0.73995</v>
      </c>
      <c r="D57" s="288">
        <v>18.5</v>
      </c>
      <c r="E57" s="193"/>
    </row>
    <row r="58" spans="1:6" s="252" customFormat="1" ht="11.25" customHeight="1">
      <c r="A58" s="407">
        <v>40969</v>
      </c>
      <c r="B58" s="288">
        <v>0.1</v>
      </c>
      <c r="C58" s="289">
        <v>0.75351000000000001</v>
      </c>
      <c r="D58" s="288">
        <v>18.5</v>
      </c>
      <c r="E58" s="193"/>
    </row>
    <row r="59" spans="1:6" s="252" customFormat="1" ht="11.25" customHeight="1">
      <c r="A59" s="407">
        <v>40940</v>
      </c>
      <c r="B59" s="288">
        <v>0.1</v>
      </c>
      <c r="C59" s="289">
        <v>0.76478999999999997</v>
      </c>
      <c r="D59" s="288">
        <v>18.5</v>
      </c>
      <c r="E59" s="193"/>
    </row>
    <row r="60" spans="1:6" s="252" customFormat="1" ht="11.25" customHeight="1">
      <c r="A60" s="407">
        <v>40909</v>
      </c>
      <c r="B60" s="288">
        <v>0.1</v>
      </c>
      <c r="C60" s="289">
        <v>0.75163999999999997</v>
      </c>
      <c r="D60" s="288">
        <v>18.5</v>
      </c>
      <c r="E60" s="193"/>
    </row>
    <row r="61" spans="1:6" s="252" customFormat="1" ht="11.25" customHeight="1">
      <c r="A61" s="407">
        <v>40878</v>
      </c>
      <c r="B61" s="288">
        <v>0.1</v>
      </c>
      <c r="C61" s="289">
        <v>0.75209000000000004</v>
      </c>
      <c r="D61" s="288">
        <v>18.5</v>
      </c>
      <c r="E61" s="193"/>
    </row>
    <row r="62" spans="1:6" s="252" customFormat="1" ht="11.25" customHeight="1">
      <c r="A62" s="407">
        <v>40848</v>
      </c>
      <c r="B62" s="288">
        <v>0.1</v>
      </c>
      <c r="C62" s="289">
        <v>0.73895999999999995</v>
      </c>
      <c r="D62" s="288">
        <v>18.5</v>
      </c>
      <c r="E62" s="193"/>
    </row>
    <row r="63" spans="1:6" s="252" customFormat="1" ht="11.25" customHeight="1">
      <c r="A63" s="408">
        <v>40817</v>
      </c>
      <c r="B63" s="288">
        <v>0.1</v>
      </c>
      <c r="C63" s="289">
        <v>0.67310999999999999</v>
      </c>
      <c r="D63" s="288">
        <v>18.5</v>
      </c>
      <c r="E63" s="193"/>
    </row>
    <row r="64" spans="1:6" s="252" customFormat="1" ht="11.25" customHeight="1">
      <c r="A64" s="408">
        <v>40787</v>
      </c>
      <c r="B64" s="288">
        <v>0.1</v>
      </c>
      <c r="C64" s="289">
        <v>0.68447000000000002</v>
      </c>
      <c r="D64" s="288">
        <v>18.5</v>
      </c>
      <c r="E64" s="193"/>
    </row>
    <row r="65" spans="1:5" s="252" customFormat="1" ht="11.25" customHeight="1">
      <c r="A65" s="408">
        <v>40756</v>
      </c>
      <c r="B65" s="288">
        <v>0.1</v>
      </c>
      <c r="C65" s="289">
        <v>0.72860000000000003</v>
      </c>
      <c r="D65" s="288">
        <v>18.5</v>
      </c>
      <c r="E65" s="193"/>
    </row>
    <row r="66" spans="1:5" s="252" customFormat="1" ht="11.25" customHeight="1">
      <c r="A66" s="408">
        <v>40725</v>
      </c>
      <c r="B66" s="288">
        <v>0.1</v>
      </c>
      <c r="C66" s="289">
        <v>0.71906999999999999</v>
      </c>
      <c r="D66" s="288">
        <v>18.5</v>
      </c>
      <c r="E66" s="193"/>
    </row>
    <row r="67" spans="1:5" s="252" customFormat="1" ht="11.25" customHeight="1">
      <c r="A67" s="220"/>
      <c r="B67" s="220"/>
      <c r="C67" s="220"/>
      <c r="D67" s="220"/>
      <c r="E67" s="188"/>
    </row>
    <row r="68" spans="1:5" s="148" customFormat="1" ht="12.75" customHeight="1">
      <c r="A68" s="417" t="s">
        <v>517</v>
      </c>
      <c r="B68" s="417"/>
      <c r="C68" s="417"/>
      <c r="D68" s="417"/>
      <c r="E68" s="417"/>
    </row>
    <row r="69" spans="1:5" s="252" customFormat="1" ht="11.25" customHeight="1">
      <c r="A69" s="418" t="s">
        <v>571</v>
      </c>
      <c r="B69" s="419"/>
      <c r="C69" s="419"/>
      <c r="D69" s="419"/>
      <c r="E69" s="419"/>
    </row>
    <row r="70" spans="1:5" s="252" customFormat="1" ht="11.25" customHeight="1">
      <c r="A70" s="418"/>
      <c r="B70" s="419"/>
      <c r="C70" s="419"/>
      <c r="D70" s="419"/>
      <c r="E70" s="419"/>
    </row>
    <row r="71" spans="1:5" s="252" customFormat="1" ht="11.25" customHeight="1">
      <c r="A71" s="418" t="s">
        <v>1193</v>
      </c>
      <c r="B71" s="419"/>
      <c r="C71" s="418" t="s">
        <v>2009</v>
      </c>
      <c r="D71" s="419"/>
      <c r="E71" s="419"/>
    </row>
    <row r="72" spans="1:5" s="252" customFormat="1" ht="11.25" customHeight="1">
      <c r="A72" s="418" t="s">
        <v>2001</v>
      </c>
      <c r="B72" s="419"/>
      <c r="C72" s="418" t="s">
        <v>2002</v>
      </c>
      <c r="D72" s="419"/>
      <c r="E72" s="419"/>
    </row>
    <row r="73" spans="1:5" s="252" customFormat="1" ht="11.25" customHeight="1">
      <c r="A73" s="418" t="s">
        <v>370</v>
      </c>
      <c r="B73" s="419"/>
      <c r="C73" s="418" t="s">
        <v>1002</v>
      </c>
      <c r="D73" s="419"/>
      <c r="E73" s="419"/>
    </row>
    <row r="74" spans="1:5" s="252" customFormat="1" ht="11.25" customHeight="1">
      <c r="A74" s="418" t="s">
        <v>2003</v>
      </c>
      <c r="B74" s="419"/>
      <c r="C74" s="418" t="s">
        <v>2004</v>
      </c>
      <c r="D74" s="419"/>
      <c r="E74" s="419"/>
    </row>
    <row r="75" spans="1:5" s="252" customFormat="1" ht="11.25" customHeight="1">
      <c r="A75" s="418" t="s">
        <v>2005</v>
      </c>
      <c r="B75" s="419"/>
      <c r="C75" s="418" t="s">
        <v>310</v>
      </c>
      <c r="D75" s="419"/>
      <c r="E75" s="419"/>
    </row>
    <row r="76" spans="1:5" s="252" customFormat="1" ht="11.25" customHeight="1">
      <c r="A76" s="418" t="s">
        <v>2006</v>
      </c>
      <c r="B76" s="419"/>
      <c r="C76" s="419"/>
      <c r="D76" s="419"/>
      <c r="E76" s="419"/>
    </row>
    <row r="77" spans="1:5" s="252" customFormat="1" ht="11.25" customHeight="1">
      <c r="A77" s="419"/>
      <c r="B77" s="419"/>
      <c r="C77" s="419"/>
      <c r="D77" s="419"/>
      <c r="E77" s="419"/>
    </row>
    <row r="78" spans="1:5" s="252" customFormat="1" ht="11.25" customHeight="1">
      <c r="A78" s="418" t="s">
        <v>2007</v>
      </c>
      <c r="B78" s="420"/>
      <c r="C78" s="421"/>
      <c r="D78" s="421"/>
      <c r="E78" s="419"/>
    </row>
    <row r="79" spans="1:5" s="252" customFormat="1" ht="11.25" customHeight="1">
      <c r="A79" s="418" t="s">
        <v>1191</v>
      </c>
      <c r="B79" s="420"/>
      <c r="C79" s="421"/>
      <c r="D79" s="421"/>
      <c r="E79" s="419"/>
    </row>
    <row r="80" spans="1:5" s="9" customFormat="1" ht="11.25" customHeight="1" thickBot="1">
      <c r="A80" s="418" t="s">
        <v>1205</v>
      </c>
      <c r="B80" s="418"/>
      <c r="C80" s="418"/>
      <c r="D80" s="418"/>
      <c r="E80" s="418"/>
    </row>
    <row r="81" spans="1:19" s="252" customFormat="1" ht="11.25" customHeight="1" thickTop="1" thickBot="1">
      <c r="A81" s="422" t="s">
        <v>2008</v>
      </c>
      <c r="B81" s="423" t="s">
        <v>311</v>
      </c>
      <c r="C81" s="423" t="s">
        <v>312</v>
      </c>
      <c r="D81" s="424" t="s">
        <v>313</v>
      </c>
      <c r="E81" s="419"/>
    </row>
    <row r="82" spans="1:19" s="252" customFormat="1" ht="11.25" customHeight="1" thickTop="1">
      <c r="A82" s="425" t="s">
        <v>314</v>
      </c>
      <c r="B82" s="739" t="s">
        <v>315</v>
      </c>
      <c r="C82" s="426" t="s">
        <v>599</v>
      </c>
      <c r="D82" s="426" t="s">
        <v>600</v>
      </c>
      <c r="E82" s="427"/>
    </row>
    <row r="83" spans="1:19" s="252" customFormat="1" ht="11.25" customHeight="1" thickBot="1">
      <c r="A83" s="428"/>
      <c r="B83" s="739" t="s">
        <v>1206</v>
      </c>
      <c r="C83" s="429" t="s">
        <v>1175</v>
      </c>
      <c r="D83" s="429" t="s">
        <v>1180</v>
      </c>
      <c r="E83" s="427"/>
    </row>
    <row r="84" spans="1:19" s="252" customFormat="1" ht="11.25" customHeight="1" thickTop="1">
      <c r="A84" s="430" t="s">
        <v>473</v>
      </c>
      <c r="B84" s="431">
        <v>10.19</v>
      </c>
      <c r="C84" s="431">
        <v>11.33</v>
      </c>
      <c r="D84" s="432">
        <v>11.19</v>
      </c>
      <c r="E84" s="427"/>
    </row>
    <row r="85" spans="1:19" s="252" customFormat="1" ht="11.25" customHeight="1" thickBot="1">
      <c r="A85" s="433" t="s">
        <v>369</v>
      </c>
      <c r="B85" s="432">
        <v>10.45</v>
      </c>
      <c r="C85" s="434">
        <v>11.79</v>
      </c>
      <c r="D85" s="432">
        <v>11.65</v>
      </c>
      <c r="E85" s="427"/>
    </row>
    <row r="86" spans="1:19" s="252" customFormat="1" ht="11.25" customHeight="1" thickTop="1">
      <c r="A86" s="435" t="s">
        <v>412</v>
      </c>
      <c r="B86" s="436" t="s">
        <v>590</v>
      </c>
      <c r="C86" s="437" t="s">
        <v>591</v>
      </c>
      <c r="D86" s="436" t="s">
        <v>534</v>
      </c>
      <c r="E86" s="419"/>
    </row>
    <row r="87" spans="1:19" s="252" customFormat="1" ht="11.25" customHeight="1" thickBot="1">
      <c r="A87" s="438"/>
      <c r="B87" s="439" t="s">
        <v>1176</v>
      </c>
      <c r="C87" s="439" t="s">
        <v>1094</v>
      </c>
      <c r="D87" s="439" t="s">
        <v>1179</v>
      </c>
      <c r="E87" s="427"/>
      <c r="F87" s="208"/>
      <c r="G87" s="208"/>
      <c r="H87" s="208"/>
      <c r="I87" s="208"/>
      <c r="J87" s="208"/>
      <c r="K87" s="208"/>
      <c r="L87" s="208"/>
      <c r="M87" s="208"/>
      <c r="N87" s="208"/>
      <c r="O87" s="208"/>
      <c r="P87" s="208"/>
      <c r="Q87" s="208"/>
      <c r="R87" s="208"/>
      <c r="S87" s="208"/>
    </row>
    <row r="88" spans="1:19" s="252" customFormat="1" ht="11.25" customHeight="1" thickTop="1">
      <c r="A88" s="433" t="s">
        <v>473</v>
      </c>
      <c r="B88" s="432">
        <v>5.05</v>
      </c>
      <c r="C88" s="432">
        <v>5.09</v>
      </c>
      <c r="D88" s="432">
        <v>5.05</v>
      </c>
      <c r="E88" s="427"/>
      <c r="F88" s="208"/>
      <c r="G88" s="208"/>
      <c r="H88" s="208"/>
      <c r="I88" s="208"/>
      <c r="J88" s="208"/>
      <c r="K88" s="208"/>
      <c r="L88" s="208"/>
      <c r="M88" s="208"/>
      <c r="N88" s="208"/>
      <c r="O88" s="208"/>
      <c r="P88" s="208"/>
      <c r="Q88" s="208"/>
      <c r="R88" s="208"/>
      <c r="S88" s="208"/>
    </row>
    <row r="89" spans="1:19" s="252" customFormat="1" ht="11.25" customHeight="1" thickBot="1">
      <c r="A89" s="440" t="s">
        <v>369</v>
      </c>
      <c r="B89" s="434">
        <v>5.25</v>
      </c>
      <c r="C89" s="434">
        <v>5.28</v>
      </c>
      <c r="D89" s="434">
        <v>5.24</v>
      </c>
      <c r="E89" s="427"/>
      <c r="F89" s="208"/>
      <c r="G89" s="208"/>
      <c r="H89" s="208"/>
      <c r="I89" s="208"/>
      <c r="J89" s="208"/>
      <c r="K89" s="208"/>
      <c r="L89" s="208"/>
      <c r="M89" s="208"/>
      <c r="N89" s="208"/>
      <c r="O89" s="208"/>
      <c r="P89" s="208"/>
      <c r="Q89" s="208"/>
      <c r="R89" s="208"/>
      <c r="S89" s="208"/>
    </row>
    <row r="90" spans="1:19" s="252" customFormat="1" ht="11.25" customHeight="1" thickTop="1">
      <c r="A90" s="438" t="s">
        <v>521</v>
      </c>
      <c r="B90" s="437" t="s">
        <v>522</v>
      </c>
      <c r="C90" s="437" t="s">
        <v>523</v>
      </c>
      <c r="D90" s="437" t="s">
        <v>413</v>
      </c>
      <c r="E90" s="427"/>
      <c r="F90" s="208"/>
      <c r="G90" s="208"/>
      <c r="H90" s="208"/>
      <c r="I90" s="208"/>
      <c r="J90" s="208"/>
      <c r="K90" s="208"/>
      <c r="L90" s="208"/>
      <c r="M90" s="208"/>
      <c r="N90" s="208"/>
      <c r="O90" s="208"/>
      <c r="P90" s="208"/>
      <c r="Q90" s="208"/>
      <c r="R90" s="208"/>
      <c r="S90" s="208"/>
    </row>
    <row r="91" spans="1:19" s="252" customFormat="1" ht="11.25" customHeight="1" thickBot="1">
      <c r="A91" s="438"/>
      <c r="B91" s="439" t="s">
        <v>1095</v>
      </c>
      <c r="C91" s="439" t="s">
        <v>1177</v>
      </c>
      <c r="D91" s="439" t="s">
        <v>1178</v>
      </c>
      <c r="E91" s="427"/>
      <c r="F91" s="208"/>
      <c r="G91" s="208"/>
      <c r="H91" s="208"/>
      <c r="I91" s="208"/>
      <c r="J91" s="208"/>
      <c r="K91" s="208"/>
      <c r="L91" s="208"/>
      <c r="M91" s="208"/>
      <c r="N91" s="208"/>
      <c r="O91" s="208"/>
      <c r="P91" s="208"/>
      <c r="Q91" s="208"/>
      <c r="R91" s="208"/>
      <c r="S91" s="208"/>
    </row>
    <row r="92" spans="1:19" s="252" customFormat="1" ht="11.25" customHeight="1" thickTop="1">
      <c r="A92" s="433" t="s">
        <v>473</v>
      </c>
      <c r="B92" s="432">
        <v>7.71</v>
      </c>
      <c r="C92" s="432">
        <v>7.68</v>
      </c>
      <c r="D92" s="432">
        <v>8.33</v>
      </c>
      <c r="E92" s="427"/>
      <c r="F92" s="208"/>
      <c r="G92" s="208"/>
      <c r="H92" s="208"/>
      <c r="I92" s="208"/>
      <c r="J92" s="208"/>
      <c r="K92" s="208"/>
      <c r="L92" s="208"/>
      <c r="M92" s="208"/>
      <c r="N92" s="208"/>
      <c r="O92" s="208"/>
      <c r="P92" s="208"/>
      <c r="Q92" s="208"/>
      <c r="R92" s="208"/>
      <c r="S92" s="208"/>
    </row>
    <row r="93" spans="1:19" s="252" customFormat="1" ht="11.25" customHeight="1" thickBot="1">
      <c r="A93" s="433" t="s">
        <v>369</v>
      </c>
      <c r="B93" s="432">
        <v>7.94</v>
      </c>
      <c r="C93" s="432">
        <v>7.91</v>
      </c>
      <c r="D93" s="434">
        <v>8.66</v>
      </c>
      <c r="E93" s="419"/>
    </row>
    <row r="94" spans="1:19" s="252" customFormat="1" ht="11.25" customHeight="1" thickTop="1">
      <c r="A94" s="435" t="s">
        <v>414</v>
      </c>
      <c r="B94" s="436" t="s">
        <v>415</v>
      </c>
      <c r="C94" s="436" t="s">
        <v>416</v>
      </c>
      <c r="D94" s="437" t="s">
        <v>417</v>
      </c>
      <c r="E94" s="419"/>
    </row>
    <row r="95" spans="1:19" s="252" customFormat="1" ht="11.25" customHeight="1" thickBot="1">
      <c r="A95" s="438"/>
      <c r="B95" s="439" t="s">
        <v>1172</v>
      </c>
      <c r="C95" s="439" t="s">
        <v>1173</v>
      </c>
      <c r="D95" s="439" t="s">
        <v>1174</v>
      </c>
      <c r="E95" s="419"/>
    </row>
    <row r="96" spans="1:19" s="252" customFormat="1" ht="11.25" customHeight="1" thickTop="1">
      <c r="A96" s="433" t="s">
        <v>473</v>
      </c>
      <c r="B96" s="432">
        <v>6.91</v>
      </c>
      <c r="C96" s="432">
        <v>7.49</v>
      </c>
      <c r="D96" s="432">
        <v>7.33</v>
      </c>
      <c r="E96" s="419"/>
    </row>
    <row r="97" spans="1:6" s="252" customFormat="1" ht="11.25" customHeight="1" thickBot="1">
      <c r="A97" s="440" t="s">
        <v>369</v>
      </c>
      <c r="B97" s="434">
        <v>7.13</v>
      </c>
      <c r="C97" s="434">
        <v>7.78</v>
      </c>
      <c r="D97" s="434">
        <v>7.61</v>
      </c>
      <c r="E97" s="419"/>
    </row>
    <row r="98" spans="1:6" s="251" customFormat="1" ht="11.25" customHeight="1" thickTop="1">
      <c r="A98" s="418" t="s">
        <v>418</v>
      </c>
      <c r="B98" s="441"/>
      <c r="C98" s="441"/>
      <c r="D98" s="441"/>
      <c r="E98" s="441"/>
    </row>
    <row r="99" spans="1:6" s="251" customFormat="1" ht="11.25" customHeight="1">
      <c r="A99" s="418"/>
      <c r="B99" s="441"/>
      <c r="C99" s="441"/>
      <c r="D99" s="441"/>
      <c r="E99" s="441"/>
    </row>
    <row r="100" spans="1:6" s="148" customFormat="1" ht="12.75" customHeight="1">
      <c r="A100" s="23" t="s">
        <v>461</v>
      </c>
      <c r="B100" s="23"/>
      <c r="C100" s="23"/>
      <c r="D100" s="23"/>
      <c r="E100" s="23"/>
      <c r="F100" s="251"/>
    </row>
    <row r="101" spans="1:6" s="252" customFormat="1" ht="10.5" customHeight="1">
      <c r="A101" s="262" t="s">
        <v>572</v>
      </c>
      <c r="B101" s="220"/>
      <c r="C101" s="220"/>
      <c r="D101" s="220"/>
      <c r="E101" s="188"/>
    </row>
    <row r="102" spans="1:6" s="252" customFormat="1" ht="10.5" customHeight="1">
      <c r="A102" s="261" t="s">
        <v>573</v>
      </c>
      <c r="B102" s="267"/>
      <c r="C102" s="267"/>
      <c r="D102" s="267"/>
      <c r="E102" s="188"/>
    </row>
    <row r="103" spans="1:6" s="252" customFormat="1" ht="10.5" customHeight="1">
      <c r="A103" s="261" t="s">
        <v>2051</v>
      </c>
      <c r="B103" s="267" t="s">
        <v>471</v>
      </c>
      <c r="C103" s="267" t="s">
        <v>472</v>
      </c>
      <c r="D103" s="267" t="s">
        <v>267</v>
      </c>
      <c r="E103" s="188"/>
    </row>
    <row r="104" spans="1:6" s="252" customFormat="1" ht="10.5" customHeight="1">
      <c r="A104" s="273" t="s">
        <v>268</v>
      </c>
      <c r="B104" s="273" t="s">
        <v>374</v>
      </c>
      <c r="C104" s="273" t="s">
        <v>2053</v>
      </c>
      <c r="D104" s="273" t="s">
        <v>2054</v>
      </c>
      <c r="E104" s="188"/>
    </row>
    <row r="105" spans="1:6" s="251" customFormat="1" ht="10.5" customHeight="1">
      <c r="A105" s="273" t="s">
        <v>375</v>
      </c>
      <c r="B105" s="273" t="s">
        <v>574</v>
      </c>
      <c r="C105" s="273" t="s">
        <v>2052</v>
      </c>
      <c r="D105" s="273" t="s">
        <v>2055</v>
      </c>
      <c r="E105" s="220"/>
    </row>
    <row r="106" spans="1:6" s="251" customFormat="1" ht="10.5" customHeight="1">
      <c r="A106" s="273" t="s">
        <v>270</v>
      </c>
      <c r="B106" s="273" t="s">
        <v>274</v>
      </c>
      <c r="C106" s="281" t="s">
        <v>479</v>
      </c>
      <c r="D106" s="806" t="s">
        <v>2056</v>
      </c>
      <c r="E106" s="220"/>
    </row>
    <row r="107" spans="1:6" s="251" customFormat="1" ht="10.5" customHeight="1">
      <c r="A107" s="273" t="s">
        <v>276</v>
      </c>
      <c r="B107" s="273" t="s">
        <v>575</v>
      </c>
      <c r="C107" s="273"/>
      <c r="D107" s="273"/>
      <c r="E107" s="220"/>
    </row>
    <row r="108" spans="1:6" s="251" customFormat="1" ht="10.5" customHeight="1">
      <c r="A108" s="273" t="s">
        <v>277</v>
      </c>
      <c r="B108" s="273" t="s">
        <v>576</v>
      </c>
      <c r="C108" s="273"/>
      <c r="D108" s="273"/>
      <c r="E108" s="220"/>
    </row>
    <row r="109" spans="1:6" s="253" customFormat="1" ht="10.5" customHeight="1">
      <c r="A109" s="273" t="s">
        <v>278</v>
      </c>
      <c r="B109" s="273" t="s">
        <v>279</v>
      </c>
      <c r="C109" s="273"/>
      <c r="D109" s="273"/>
      <c r="E109" s="267"/>
    </row>
    <row r="110" spans="1:6" s="253" customFormat="1" ht="10.5" customHeight="1">
      <c r="A110" s="273" t="s">
        <v>280</v>
      </c>
      <c r="B110" s="273" t="s">
        <v>281</v>
      </c>
      <c r="C110" s="273"/>
      <c r="D110" s="273"/>
      <c r="E110" s="267"/>
    </row>
    <row r="111" spans="1:6" s="254" customFormat="1" ht="10.5" customHeight="1">
      <c r="A111" s="273" t="s">
        <v>366</v>
      </c>
      <c r="B111" s="273" t="s">
        <v>367</v>
      </c>
      <c r="C111" s="273"/>
      <c r="D111" s="273"/>
      <c r="E111" s="274"/>
    </row>
    <row r="112" spans="1:6" s="254" customFormat="1" ht="10.5" customHeight="1">
      <c r="A112" s="273" t="s">
        <v>465</v>
      </c>
      <c r="B112" s="281" t="s">
        <v>404</v>
      </c>
      <c r="C112" s="273"/>
      <c r="D112" s="273"/>
      <c r="E112" s="274"/>
    </row>
    <row r="113" spans="1:5" s="254" customFormat="1" ht="10.5" customHeight="1">
      <c r="A113" s="273" t="s">
        <v>405</v>
      </c>
      <c r="B113" s="273"/>
      <c r="C113" s="273"/>
      <c r="D113" s="273"/>
      <c r="E113" s="274"/>
    </row>
    <row r="114" spans="1:5" s="254" customFormat="1" ht="10.5" customHeight="1">
      <c r="A114" s="273" t="s">
        <v>466</v>
      </c>
      <c r="B114" s="273"/>
      <c r="C114" s="273"/>
      <c r="D114" s="273"/>
      <c r="E114" s="274"/>
    </row>
    <row r="115" spans="1:5" s="254" customFormat="1" ht="10.5" customHeight="1">
      <c r="A115" s="273" t="s">
        <v>467</v>
      </c>
      <c r="B115" s="273"/>
      <c r="C115" s="273"/>
      <c r="D115" s="273"/>
      <c r="E115" s="274"/>
    </row>
    <row r="116" spans="1:5" s="254" customFormat="1" ht="10.5" customHeight="1">
      <c r="A116" s="273" t="s">
        <v>468</v>
      </c>
      <c r="B116" s="273"/>
      <c r="C116" s="273"/>
      <c r="D116" s="273"/>
      <c r="E116" s="274"/>
    </row>
    <row r="117" spans="1:5" s="254" customFormat="1" ht="10.5" customHeight="1">
      <c r="A117" s="273" t="s">
        <v>555</v>
      </c>
      <c r="B117" s="273"/>
      <c r="C117" s="273"/>
      <c r="D117" s="273"/>
      <c r="E117" s="274"/>
    </row>
    <row r="118" spans="1:5" s="254" customFormat="1" ht="10.5" customHeight="1">
      <c r="A118" s="805" t="s">
        <v>2057</v>
      </c>
      <c r="B118" s="273"/>
      <c r="C118" s="273"/>
      <c r="D118" s="273"/>
      <c r="E118" s="274"/>
    </row>
    <row r="119" spans="1:5" s="254" customFormat="1" ht="10.5" customHeight="1">
      <c r="A119" s="262"/>
      <c r="B119" s="220"/>
      <c r="C119" s="273"/>
      <c r="D119" s="273"/>
      <c r="E119" s="274"/>
    </row>
    <row r="120" spans="1:5" s="148" customFormat="1" ht="12.75" customHeight="1">
      <c r="A120" s="23" t="s">
        <v>462</v>
      </c>
      <c r="B120" s="23"/>
      <c r="C120" s="23"/>
      <c r="D120" s="23"/>
      <c r="E120" s="23"/>
    </row>
    <row r="121" spans="1:5" s="248" customFormat="1" ht="11.25" customHeight="1">
      <c r="A121" s="261" t="s">
        <v>2050</v>
      </c>
      <c r="B121" s="275"/>
      <c r="C121" s="275"/>
      <c r="D121" s="275"/>
      <c r="E121" s="276"/>
    </row>
    <row r="122" spans="1:5" s="248" customFormat="1" ht="11.25" customHeight="1">
      <c r="A122" s="262" t="s">
        <v>993</v>
      </c>
      <c r="B122" s="275" t="s">
        <v>994</v>
      </c>
      <c r="C122" s="275"/>
      <c r="D122" s="275"/>
      <c r="E122" s="276"/>
    </row>
    <row r="123" spans="1:5" s="248" customFormat="1" ht="11.25" customHeight="1">
      <c r="A123" s="262" t="s">
        <v>570</v>
      </c>
      <c r="B123" s="275"/>
      <c r="C123" s="275"/>
      <c r="D123" s="275"/>
      <c r="E123" s="276"/>
    </row>
    <row r="124" spans="1:5" s="248" customFormat="1" ht="11.25" customHeight="1">
      <c r="A124" s="277"/>
      <c r="B124" s="275"/>
      <c r="C124" s="275"/>
      <c r="D124" s="275"/>
      <c r="E124" s="276"/>
    </row>
    <row r="125" spans="1:5" s="250" customFormat="1" ht="9" customHeight="1">
      <c r="A125" s="278" t="s">
        <v>620</v>
      </c>
      <c r="B125" s="279"/>
      <c r="C125" s="279"/>
      <c r="D125" s="279"/>
      <c r="E125" s="280"/>
    </row>
    <row r="126" spans="1:5" ht="11.25" customHeight="1">
      <c r="A126" s="277"/>
      <c r="B126" s="275"/>
      <c r="C126" s="275"/>
      <c r="D126" s="275"/>
      <c r="E126" s="271"/>
    </row>
    <row r="127" spans="1:5" ht="9" customHeight="1">
      <c r="A127" s="25" t="s">
        <v>232</v>
      </c>
      <c r="B127" s="275"/>
      <c r="C127" s="275"/>
      <c r="D127" s="275"/>
      <c r="E127" s="271"/>
    </row>
    <row r="128" spans="1:5" s="247" customFormat="1" ht="9" customHeight="1">
      <c r="A128" s="240" t="s">
        <v>2019</v>
      </c>
      <c r="B128" s="275"/>
      <c r="C128" s="275"/>
      <c r="D128" s="275"/>
      <c r="E128" s="275"/>
    </row>
    <row r="129" spans="1:5" s="246" customFormat="1" ht="9" customHeight="1">
      <c r="A129" s="240" t="s">
        <v>2028</v>
      </c>
      <c r="B129" s="277"/>
      <c r="C129" s="277"/>
      <c r="D129" s="277"/>
      <c r="E129" s="277"/>
    </row>
    <row r="130" spans="1:5" s="246" customFormat="1" ht="9" customHeight="1">
      <c r="A130" s="240" t="s">
        <v>18</v>
      </c>
      <c r="B130" s="277"/>
      <c r="C130" s="277"/>
      <c r="D130" s="277"/>
      <c r="E130" s="277"/>
    </row>
    <row r="131" spans="1:5" s="246" customFormat="1" ht="9" customHeight="1">
      <c r="A131" s="240" t="s">
        <v>2045</v>
      </c>
      <c r="B131" s="277"/>
      <c r="C131" s="277"/>
      <c r="D131" s="277"/>
      <c r="E131" s="277"/>
    </row>
    <row r="132" spans="1:5" s="247" customFormat="1" ht="9" customHeight="1">
      <c r="A132" s="240" t="s">
        <v>2046</v>
      </c>
      <c r="B132" s="275"/>
      <c r="C132" s="275"/>
      <c r="D132" s="275"/>
      <c r="E132" s="275"/>
    </row>
    <row r="133" spans="1:5" s="247" customFormat="1" ht="9" customHeight="1">
      <c r="A133" s="240" t="s">
        <v>2049</v>
      </c>
      <c r="B133" s="275"/>
      <c r="C133" s="275"/>
      <c r="D133" s="275"/>
      <c r="E133" s="275"/>
    </row>
    <row r="134" spans="1:5" s="247" customFormat="1" ht="9" customHeight="1">
      <c r="A134" s="240" t="s">
        <v>2010</v>
      </c>
      <c r="B134" s="275"/>
      <c r="C134" s="275"/>
      <c r="D134" s="275"/>
      <c r="E134" s="275"/>
    </row>
    <row r="135" spans="1:5" s="247" customFormat="1" ht="9" customHeight="1">
      <c r="A135" s="240" t="s">
        <v>1156</v>
      </c>
      <c r="B135" s="275"/>
      <c r="C135" s="275"/>
      <c r="D135" s="275"/>
      <c r="E135" s="275"/>
    </row>
    <row r="136" spans="1:5" s="247" customFormat="1" ht="12">
      <c r="A136" s="246"/>
    </row>
    <row r="137" spans="1:5" s="247" customFormat="1">
      <c r="A137" s="245"/>
      <c r="B137" s="245"/>
      <c r="C137" s="245"/>
      <c r="D137" s="245"/>
    </row>
    <row r="138" spans="1:5" s="247" customFormat="1">
      <c r="A138" s="245"/>
      <c r="B138" s="245"/>
      <c r="C138" s="245"/>
      <c r="D138" s="245"/>
    </row>
    <row r="139" spans="1:5" s="247" customFormat="1">
      <c r="A139" s="245"/>
      <c r="B139" s="245"/>
      <c r="C139" s="245"/>
      <c r="D139" s="245"/>
    </row>
    <row r="140" spans="1:5" s="247" customFormat="1">
      <c r="A140" s="245"/>
      <c r="B140" s="245"/>
      <c r="C140" s="245"/>
      <c r="D140" s="245"/>
    </row>
    <row r="141" spans="1:5" s="247" customFormat="1">
      <c r="A141" s="245"/>
      <c r="B141" s="245"/>
      <c r="C141" s="245"/>
      <c r="D141" s="245"/>
    </row>
    <row r="142" spans="1:5" s="247" customFormat="1">
      <c r="A142" s="245"/>
      <c r="B142" s="245"/>
      <c r="C142" s="245"/>
      <c r="D142" s="245"/>
    </row>
    <row r="143" spans="1:5" s="247" customFormat="1">
      <c r="A143" s="245"/>
      <c r="B143" s="245"/>
      <c r="C143" s="245"/>
      <c r="D143" s="245"/>
    </row>
  </sheetData>
  <customSheetViews>
    <customSheetView guid="{45C7F253-5639-4BAF-B155-10DC005D38AE}" scale="150" topLeftCell="A41">
      <selection activeCell="A124" sqref="A124"/>
      <pageMargins left="0.7" right="0.7" top="0.75" bottom="0.75" header="0.3" footer="0.3"/>
    </customSheetView>
    <customSheetView guid="{FF019918-1126-E741-80E5-10DFF1610F9B}" scale="150" topLeftCell="A7">
      <selection activeCell="A124" sqref="A124"/>
      <pageMargins left="0.7" right="0.7" top="0.75" bottom="0.75" header="0.3" footer="0.3"/>
    </customSheetView>
  </customSheetViews>
  <mergeCells count="1">
    <mergeCell ref="A1:E1"/>
  </mergeCells>
  <phoneticPr fontId="62" type="noConversion"/>
  <hyperlinks>
    <hyperlink ref="C106" r:id="rId1"/>
    <hyperlink ref="D106" r:id="rId2"/>
    <hyperlink ref="B112" r:id="rId3"/>
    <hyperlink ref="A118" r:id="rId4"/>
  </hyperlinks>
  <pageMargins left="0.75" right="0.75" top="1" bottom="1" header="0.5" footer="0.5"/>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zoomScaleNormal="100" workbookViewId="0">
      <selection sqref="A1:D1"/>
    </sheetView>
  </sheetViews>
  <sheetFormatPr defaultColWidth="8.85546875" defaultRowHeight="15"/>
  <cols>
    <col min="1" max="1" width="66.28515625" style="14" customWidth="1"/>
    <col min="2" max="2" width="42.42578125" style="14" customWidth="1"/>
    <col min="3" max="3" width="21.42578125" style="14" customWidth="1"/>
    <col min="4" max="4" width="15.7109375" style="14" customWidth="1"/>
    <col min="5" max="16384" width="8.85546875" style="14"/>
  </cols>
  <sheetData>
    <row r="1" spans="1:4" ht="12.75" customHeight="1">
      <c r="A1" s="859" t="s">
        <v>164</v>
      </c>
      <c r="B1" s="894"/>
      <c r="C1" s="894"/>
      <c r="D1" s="894"/>
    </row>
    <row r="2" spans="1:4" ht="11.25" customHeight="1">
      <c r="A2" s="24"/>
      <c r="B2" s="42"/>
      <c r="C2" s="42"/>
      <c r="D2" s="42"/>
    </row>
    <row r="3" spans="1:4" s="148" customFormat="1" ht="12.75" customHeight="1">
      <c r="A3" s="23" t="s">
        <v>223</v>
      </c>
      <c r="B3" s="23"/>
      <c r="C3" s="23"/>
      <c r="D3" s="23"/>
    </row>
    <row r="4" spans="1:4" s="77" customFormat="1" ht="11.25" customHeight="1">
      <c r="A4" s="19" t="s">
        <v>224</v>
      </c>
      <c r="B4" s="19"/>
      <c r="C4" s="19"/>
      <c r="D4" s="19"/>
    </row>
    <row r="5" spans="1:4" s="77" customFormat="1" ht="11.25" customHeight="1">
      <c r="A5" s="19" t="s">
        <v>225</v>
      </c>
      <c r="B5" s="19" t="s">
        <v>226</v>
      </c>
      <c r="C5" s="19"/>
      <c r="D5" s="19"/>
    </row>
    <row r="6" spans="1:4" s="77" customFormat="1" ht="11.25" customHeight="1">
      <c r="A6" s="19" t="s">
        <v>227</v>
      </c>
      <c r="B6" s="19" t="s">
        <v>226</v>
      </c>
      <c r="C6" s="19"/>
      <c r="D6" s="19"/>
    </row>
    <row r="7" spans="1:4" s="77" customFormat="1" ht="11.25" customHeight="1">
      <c r="A7" s="19" t="s">
        <v>132</v>
      </c>
      <c r="B7" s="19" t="s">
        <v>226</v>
      </c>
      <c r="C7" s="19"/>
      <c r="D7" s="19"/>
    </row>
    <row r="8" spans="1:4" s="77" customFormat="1" ht="11.25" customHeight="1">
      <c r="A8" s="19" t="s">
        <v>133</v>
      </c>
      <c r="B8" s="19" t="s">
        <v>226</v>
      </c>
      <c r="C8" s="19"/>
      <c r="D8" s="19"/>
    </row>
    <row r="9" spans="1:4" s="77" customFormat="1" ht="11.25" customHeight="1">
      <c r="A9" s="19" t="s">
        <v>134</v>
      </c>
      <c r="B9" s="19" t="s">
        <v>226</v>
      </c>
      <c r="C9" s="19"/>
      <c r="D9" s="19"/>
    </row>
    <row r="10" spans="1:4" s="77" customFormat="1" ht="11.25" customHeight="1">
      <c r="A10" s="19" t="s">
        <v>135</v>
      </c>
      <c r="B10" s="19" t="s">
        <v>226</v>
      </c>
      <c r="C10" s="19"/>
      <c r="D10" s="19"/>
    </row>
    <row r="11" spans="1:4" s="77" customFormat="1" ht="11.25" customHeight="1">
      <c r="A11" s="19" t="s">
        <v>136</v>
      </c>
      <c r="B11" s="19" t="s">
        <v>63</v>
      </c>
      <c r="C11" s="19"/>
      <c r="D11" s="19"/>
    </row>
    <row r="12" spans="1:4" ht="11.25" customHeight="1">
      <c r="A12" s="19"/>
      <c r="B12" s="19"/>
      <c r="C12" s="19"/>
      <c r="D12" s="19"/>
    </row>
    <row r="13" spans="1:4" s="148" customFormat="1" ht="12.75" customHeight="1">
      <c r="A13" s="23" t="s">
        <v>139</v>
      </c>
      <c r="B13" s="23"/>
      <c r="C13" s="23"/>
      <c r="D13" s="23"/>
    </row>
    <row r="14" spans="1:4" s="77" customFormat="1" ht="11.25" customHeight="1">
      <c r="A14" s="19" t="s">
        <v>350</v>
      </c>
      <c r="B14" s="19" t="s">
        <v>352</v>
      </c>
      <c r="C14" s="19"/>
      <c r="D14" s="19"/>
    </row>
    <row r="15" spans="1:4" s="77" customFormat="1" ht="11.25" customHeight="1">
      <c r="A15" s="19" t="s">
        <v>349</v>
      </c>
      <c r="B15" s="19"/>
      <c r="C15" s="19"/>
      <c r="D15" s="19"/>
    </row>
    <row r="16" spans="1:4" s="77" customFormat="1" ht="11.25" customHeight="1">
      <c r="A16" s="19" t="s">
        <v>2062</v>
      </c>
      <c r="B16" s="19" t="s">
        <v>198</v>
      </c>
      <c r="C16" s="19"/>
      <c r="D16" s="19"/>
    </row>
    <row r="17" spans="1:4" s="77" customFormat="1" ht="11.25" customHeight="1">
      <c r="A17" s="19" t="s">
        <v>44</v>
      </c>
      <c r="B17" s="19" t="s">
        <v>45</v>
      </c>
      <c r="C17" s="19"/>
      <c r="D17" s="19"/>
    </row>
    <row r="18" spans="1:4" s="77" customFormat="1" ht="11.25" customHeight="1">
      <c r="A18" s="19" t="s">
        <v>46</v>
      </c>
      <c r="B18" s="19" t="s">
        <v>106</v>
      </c>
      <c r="C18" s="19"/>
      <c r="D18" s="19"/>
    </row>
    <row r="19" spans="1:4" s="77" customFormat="1" ht="11.25" customHeight="1">
      <c r="A19" s="19" t="s">
        <v>241</v>
      </c>
      <c r="B19" s="19" t="s">
        <v>145</v>
      </c>
      <c r="C19" s="19"/>
      <c r="D19" s="19"/>
    </row>
    <row r="20" spans="1:4" s="77" customFormat="1" ht="11.25" customHeight="1">
      <c r="A20" s="19" t="s">
        <v>146</v>
      </c>
      <c r="B20" s="19" t="s">
        <v>2063</v>
      </c>
      <c r="C20" s="19"/>
      <c r="D20" s="19"/>
    </row>
    <row r="21" spans="1:4" s="77" customFormat="1" ht="11.25" customHeight="1">
      <c r="A21" s="19" t="s">
        <v>148</v>
      </c>
      <c r="B21" s="19" t="s">
        <v>246</v>
      </c>
      <c r="C21" s="19"/>
      <c r="D21" s="19"/>
    </row>
    <row r="22" spans="1:4" s="77" customFormat="1" ht="11.25" customHeight="1">
      <c r="A22" s="19"/>
      <c r="B22" s="19"/>
      <c r="C22" s="19"/>
      <c r="D22" s="19"/>
    </row>
    <row r="23" spans="1:4" s="148" customFormat="1" ht="12.75" customHeight="1">
      <c r="A23" s="23" t="s">
        <v>244</v>
      </c>
      <c r="B23" s="23"/>
      <c r="C23" s="23"/>
      <c r="D23" s="23"/>
    </row>
    <row r="24" spans="1:4" s="77" customFormat="1" ht="11.25" customHeight="1">
      <c r="A24" s="149" t="s">
        <v>242</v>
      </c>
      <c r="B24" s="149" t="s">
        <v>2064</v>
      </c>
      <c r="C24" s="19"/>
      <c r="D24" s="19"/>
    </row>
    <row r="25" spans="1:4" s="77" customFormat="1" ht="11.25" customHeight="1">
      <c r="A25" s="19" t="s">
        <v>248</v>
      </c>
      <c r="B25" s="19" t="s">
        <v>2066</v>
      </c>
      <c r="C25" s="19"/>
      <c r="D25" s="19"/>
    </row>
    <row r="26" spans="1:4" s="77" customFormat="1" ht="11.25" customHeight="1">
      <c r="A26" s="19" t="s">
        <v>2067</v>
      </c>
      <c r="B26" s="19" t="s">
        <v>2065</v>
      </c>
      <c r="C26" s="19"/>
      <c r="D26" s="19"/>
    </row>
    <row r="27" spans="1:4" s="77" customFormat="1" ht="11.25" customHeight="1">
      <c r="A27" s="19"/>
      <c r="B27" s="19"/>
      <c r="C27" s="19"/>
      <c r="D27" s="19"/>
    </row>
    <row r="28" spans="1:4" s="148" customFormat="1" ht="12.75" customHeight="1">
      <c r="A28" s="23" t="s">
        <v>265</v>
      </c>
      <c r="B28" s="23"/>
      <c r="C28" s="23"/>
      <c r="D28" s="23"/>
    </row>
    <row r="29" spans="1:4" s="77" customFormat="1" ht="11.25" customHeight="1">
      <c r="A29" s="19" t="s">
        <v>266</v>
      </c>
      <c r="B29" s="19"/>
      <c r="C29" s="19"/>
      <c r="D29" s="19"/>
    </row>
    <row r="30" spans="1:4" s="77" customFormat="1" ht="11.25" customHeight="1">
      <c r="A30" s="19" t="s">
        <v>157</v>
      </c>
      <c r="B30" s="19"/>
      <c r="C30" s="19"/>
      <c r="D30" s="19"/>
    </row>
    <row r="31" spans="1:4" ht="11.25" customHeight="1">
      <c r="A31" s="19"/>
      <c r="B31" s="19"/>
      <c r="C31" s="19"/>
      <c r="D31" s="19"/>
    </row>
    <row r="32" spans="1:4" s="148" customFormat="1" ht="12.75" customHeight="1">
      <c r="A32" s="23" t="s">
        <v>71</v>
      </c>
      <c r="B32" s="23"/>
      <c r="C32" s="23"/>
      <c r="D32" s="23"/>
    </row>
    <row r="33" spans="1:4" s="77" customFormat="1" ht="11.25" customHeight="1">
      <c r="A33" s="19" t="s">
        <v>158</v>
      </c>
      <c r="B33" s="19" t="s">
        <v>159</v>
      </c>
      <c r="C33" s="19" t="s">
        <v>368</v>
      </c>
      <c r="D33" s="19" t="s">
        <v>273</v>
      </c>
    </row>
    <row r="34" spans="1:4" ht="11.25" customHeight="1">
      <c r="A34" s="19"/>
      <c r="B34" s="19"/>
      <c r="C34" s="19"/>
      <c r="D34" s="19"/>
    </row>
    <row r="35" spans="1:4" s="250" customFormat="1" ht="9" customHeight="1">
      <c r="A35" s="278" t="s">
        <v>620</v>
      </c>
      <c r="B35" s="279"/>
      <c r="C35" s="279"/>
      <c r="D35" s="279"/>
    </row>
    <row r="36" spans="1:4" s="249" customFormat="1" ht="11.25" customHeight="1">
      <c r="A36" s="278"/>
      <c r="B36" s="279"/>
      <c r="C36" s="279"/>
      <c r="D36" s="279"/>
    </row>
    <row r="37" spans="1:4" s="249" customFormat="1" ht="9" customHeight="1">
      <c r="A37" s="240" t="s">
        <v>232</v>
      </c>
      <c r="B37" s="279"/>
      <c r="C37" s="279"/>
      <c r="D37" s="279"/>
    </row>
    <row r="38" spans="1:4" s="11" customFormat="1" ht="9" customHeight="1">
      <c r="A38" s="133" t="s">
        <v>2068</v>
      </c>
    </row>
    <row r="39" spans="1:4" s="11" customFormat="1" ht="9" customHeight="1">
      <c r="A39" s="133" t="s">
        <v>2069</v>
      </c>
    </row>
  </sheetData>
  <customSheetViews>
    <customSheetView guid="{45C7F253-5639-4BAF-B155-10DC005D38AE}" scale="150">
      <pageMargins left="0.7" right="0.7" top="0.75" bottom="0.75" header="0.3" footer="0.3"/>
    </customSheetView>
    <customSheetView guid="{FF019918-1126-E741-80E5-10DFF1610F9B}" scale="150">
      <pageMargins left="0.7" right="0.7" top="0.75" bottom="0.75" header="0.3" footer="0.3"/>
    </customSheetView>
  </customSheetViews>
  <mergeCells count="1">
    <mergeCell ref="A1:D1"/>
  </mergeCells>
  <phoneticPr fontId="62" type="noConversion"/>
  <pageMargins left="0.75" right="0.75" top="1" bottom="1" header="0.5" footer="0.5"/>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zoomScaleNormal="100" workbookViewId="0">
      <selection sqref="A1:D1"/>
    </sheetView>
  </sheetViews>
  <sheetFormatPr defaultColWidth="8.85546875" defaultRowHeight="15"/>
  <cols>
    <col min="1" max="1" width="29.7109375" style="215" customWidth="1"/>
    <col min="2" max="2" width="25.5703125" style="215" customWidth="1"/>
    <col min="3" max="3" width="16.5703125" style="215" customWidth="1"/>
    <col min="4" max="4" width="16.28515625" style="215" customWidth="1"/>
    <col min="5" max="16384" width="8.85546875" style="215"/>
  </cols>
  <sheetData>
    <row r="1" spans="1:4" ht="12.75" customHeight="1">
      <c r="A1" s="893" t="s">
        <v>271</v>
      </c>
      <c r="B1" s="894"/>
      <c r="C1" s="894"/>
      <c r="D1" s="894"/>
    </row>
    <row r="2" spans="1:4" ht="11.25" customHeight="1">
      <c r="A2" s="270"/>
      <c r="B2" s="219"/>
      <c r="C2" s="219"/>
      <c r="D2" s="219"/>
    </row>
    <row r="3" spans="1:4" s="148" customFormat="1" ht="12.75" customHeight="1">
      <c r="A3" s="290" t="s">
        <v>179</v>
      </c>
      <c r="B3" s="23"/>
      <c r="C3" s="23"/>
      <c r="D3" s="23"/>
    </row>
    <row r="4" spans="1:4" s="251" customFormat="1" ht="11.1" customHeight="1">
      <c r="A4" s="300" t="s">
        <v>92</v>
      </c>
      <c r="B4" s="301" t="s">
        <v>189</v>
      </c>
      <c r="C4" s="899"/>
      <c r="D4" s="899"/>
    </row>
    <row r="5" spans="1:4" s="251" customFormat="1" ht="11.1" customHeight="1">
      <c r="A5" s="301" t="s">
        <v>190</v>
      </c>
      <c r="B5" s="302">
        <v>8</v>
      </c>
      <c r="C5" s="899"/>
      <c r="D5" s="899"/>
    </row>
    <row r="6" spans="1:4" s="251" customFormat="1" ht="11.1" customHeight="1">
      <c r="A6" s="303" t="s">
        <v>188</v>
      </c>
      <c r="B6" s="302"/>
      <c r="C6" s="899"/>
      <c r="D6" s="899"/>
    </row>
    <row r="7" spans="1:4" s="251" customFormat="1" ht="11.1" customHeight="1">
      <c r="A7" s="299" t="s">
        <v>294</v>
      </c>
      <c r="B7" s="299" t="s">
        <v>50</v>
      </c>
      <c r="C7" s="899"/>
      <c r="D7" s="899"/>
    </row>
    <row r="8" spans="1:4" s="251" customFormat="1" ht="11.1" customHeight="1">
      <c r="A8" s="299" t="s">
        <v>395</v>
      </c>
      <c r="B8" s="299" t="s">
        <v>396</v>
      </c>
      <c r="C8" s="899"/>
      <c r="D8" s="899"/>
    </row>
    <row r="9" spans="1:4" s="251" customFormat="1" ht="11.1" customHeight="1">
      <c r="A9" s="299" t="s">
        <v>397</v>
      </c>
      <c r="B9" s="299" t="s">
        <v>0</v>
      </c>
      <c r="C9" s="899"/>
      <c r="D9" s="899"/>
    </row>
    <row r="10" spans="1:4" s="251" customFormat="1" ht="11.1" customHeight="1">
      <c r="A10" s="303" t="s">
        <v>97</v>
      </c>
      <c r="B10" s="299" t="s">
        <v>98</v>
      </c>
      <c r="C10" s="899"/>
      <c r="D10" s="899"/>
    </row>
    <row r="11" spans="1:4" s="251" customFormat="1" ht="11.25">
      <c r="A11" s="292"/>
      <c r="B11" s="292"/>
      <c r="C11" s="292"/>
      <c r="D11" s="292"/>
    </row>
    <row r="12" spans="1:4" s="148" customFormat="1" ht="12.75" customHeight="1">
      <c r="A12" s="290" t="s">
        <v>181</v>
      </c>
      <c r="B12" s="23"/>
      <c r="C12" s="23"/>
      <c r="D12" s="23"/>
    </row>
    <row r="13" spans="1:4" s="252" customFormat="1" ht="11.1" customHeight="1">
      <c r="A13" s="105" t="s">
        <v>92</v>
      </c>
      <c r="B13" s="105" t="s">
        <v>99</v>
      </c>
      <c r="C13" s="900"/>
      <c r="D13" s="900"/>
    </row>
    <row r="14" spans="1:4" s="252" customFormat="1" ht="11.1" customHeight="1">
      <c r="A14" s="105" t="s">
        <v>190</v>
      </c>
      <c r="B14" s="291">
        <v>15</v>
      </c>
      <c r="C14" s="900"/>
      <c r="D14" s="900"/>
    </row>
    <row r="15" spans="1:4" s="252" customFormat="1" ht="11.1" customHeight="1">
      <c r="A15" s="201" t="s">
        <v>100</v>
      </c>
      <c r="B15" s="201" t="s">
        <v>2059</v>
      </c>
      <c r="C15" s="900"/>
      <c r="D15" s="900"/>
    </row>
    <row r="16" spans="1:4" s="252" customFormat="1" ht="11.1" customHeight="1">
      <c r="A16" s="202" t="s">
        <v>101</v>
      </c>
      <c r="B16" s="201" t="s">
        <v>98</v>
      </c>
      <c r="C16" s="900"/>
      <c r="D16" s="900"/>
    </row>
    <row r="17" spans="1:4" s="251" customFormat="1" ht="11.25">
      <c r="A17" s="292"/>
      <c r="B17" s="292"/>
      <c r="C17" s="292"/>
      <c r="D17" s="292"/>
    </row>
    <row r="18" spans="1:4" s="148" customFormat="1" ht="12.75" customHeight="1">
      <c r="A18" s="290" t="s">
        <v>180</v>
      </c>
      <c r="B18" s="23"/>
      <c r="C18" s="23"/>
      <c r="D18" s="23"/>
    </row>
    <row r="19" spans="1:4" s="252" customFormat="1" ht="11.1" customHeight="1">
      <c r="A19" s="105" t="s">
        <v>92</v>
      </c>
      <c r="B19" s="105" t="s">
        <v>105</v>
      </c>
      <c r="C19" s="900"/>
      <c r="D19" s="900"/>
    </row>
    <row r="20" spans="1:4" s="252" customFormat="1" ht="11.1" customHeight="1">
      <c r="A20" s="105" t="s">
        <v>1430</v>
      </c>
      <c r="B20" s="291">
        <v>49</v>
      </c>
      <c r="C20" s="900"/>
      <c r="D20" s="900"/>
    </row>
    <row r="21" spans="1:4" s="252" customFormat="1" ht="11.1" customHeight="1">
      <c r="A21" s="106"/>
      <c r="B21" s="295"/>
      <c r="C21" s="207"/>
      <c r="D21" s="539"/>
    </row>
    <row r="22" spans="1:4" s="252" customFormat="1" ht="11.1" customHeight="1">
      <c r="A22" s="898" t="s">
        <v>1104</v>
      </c>
      <c r="B22" s="898"/>
      <c r="C22" s="898"/>
      <c r="D22" s="897"/>
    </row>
    <row r="23" spans="1:4" s="251" customFormat="1" ht="11.25">
      <c r="A23" s="898"/>
      <c r="B23" s="898"/>
      <c r="C23" s="898"/>
      <c r="D23" s="897"/>
    </row>
    <row r="24" spans="1:4" s="251" customFormat="1" ht="11.25">
      <c r="A24" s="292"/>
      <c r="B24" s="292"/>
      <c r="C24" s="292"/>
      <c r="D24" s="292"/>
    </row>
    <row r="25" spans="1:4" s="252" customFormat="1" ht="11.1" customHeight="1">
      <c r="A25" s="210" t="s">
        <v>103</v>
      </c>
      <c r="B25" s="207"/>
      <c r="C25" s="193"/>
      <c r="D25" s="193"/>
    </row>
    <row r="26" spans="1:4" s="252" customFormat="1" ht="11.1" customHeight="1">
      <c r="A26" s="105" t="s">
        <v>294</v>
      </c>
      <c r="B26" s="105" t="s">
        <v>104</v>
      </c>
      <c r="C26" s="193"/>
      <c r="D26" s="193"/>
    </row>
    <row r="27" spans="1:4" s="252" customFormat="1" ht="11.1" customHeight="1">
      <c r="A27" s="105" t="s">
        <v>395</v>
      </c>
      <c r="B27" s="105" t="s">
        <v>194</v>
      </c>
      <c r="C27" s="193"/>
      <c r="D27" s="193"/>
    </row>
    <row r="28" spans="1:4" s="252" customFormat="1" ht="11.1" customHeight="1">
      <c r="A28" s="105" t="s">
        <v>102</v>
      </c>
      <c r="B28" s="293">
        <v>2014</v>
      </c>
      <c r="C28" s="193"/>
      <c r="D28" s="193"/>
    </row>
    <row r="29" spans="1:4" s="252" customFormat="1" ht="11.1" customHeight="1">
      <c r="A29" s="201" t="s">
        <v>298</v>
      </c>
      <c r="B29" s="384" t="s">
        <v>247</v>
      </c>
      <c r="C29" s="193"/>
      <c r="D29" s="193"/>
    </row>
    <row r="30" spans="1:4" s="252" customFormat="1" ht="11.1" customHeight="1">
      <c r="A30" s="201" t="s">
        <v>397</v>
      </c>
      <c r="B30" s="381" t="s">
        <v>149</v>
      </c>
      <c r="C30" s="193"/>
      <c r="D30" s="193"/>
    </row>
    <row r="31" spans="1:4" s="252" customFormat="1" ht="11.1" customHeight="1">
      <c r="A31" s="895"/>
      <c r="B31" s="895"/>
      <c r="C31" s="193"/>
      <c r="D31" s="193"/>
    </row>
    <row r="32" spans="1:4" s="252" customFormat="1" ht="12.75" customHeight="1">
      <c r="A32" s="294" t="s">
        <v>86</v>
      </c>
      <c r="B32" s="540"/>
      <c r="C32" s="188"/>
      <c r="D32" s="188"/>
    </row>
    <row r="33" spans="1:4" s="252" customFormat="1" ht="11.25">
      <c r="A33" s="33" t="s">
        <v>1439</v>
      </c>
      <c r="B33" s="446" t="s">
        <v>1438</v>
      </c>
      <c r="C33" s="446" t="s">
        <v>1428</v>
      </c>
      <c r="D33" s="446" t="s">
        <v>1437</v>
      </c>
    </row>
    <row r="34" spans="1:4" s="252" customFormat="1" ht="11.1" customHeight="1">
      <c r="A34" s="748" t="s">
        <v>1420</v>
      </c>
      <c r="B34" s="747">
        <v>28</v>
      </c>
      <c r="C34" s="748" t="s">
        <v>1425</v>
      </c>
      <c r="D34" s="747">
        <v>21</v>
      </c>
    </row>
    <row r="35" spans="1:4" s="252" customFormat="1" ht="11.1" customHeight="1">
      <c r="A35" s="748" t="s">
        <v>1421</v>
      </c>
      <c r="B35" s="747">
        <v>25</v>
      </c>
      <c r="C35" s="748" t="s">
        <v>1421</v>
      </c>
      <c r="D35" s="747">
        <v>25</v>
      </c>
    </row>
    <row r="36" spans="1:4" s="252" customFormat="1" ht="11.1" customHeight="1">
      <c r="A36" s="748" t="s">
        <v>1422</v>
      </c>
      <c r="B36" s="747">
        <v>27</v>
      </c>
      <c r="C36" s="748" t="s">
        <v>1426</v>
      </c>
      <c r="D36" s="747">
        <v>26</v>
      </c>
    </row>
    <row r="37" spans="1:4" s="252" customFormat="1" ht="11.1" customHeight="1">
      <c r="A37" s="748" t="s">
        <v>1423</v>
      </c>
      <c r="B37" s="747">
        <v>46</v>
      </c>
      <c r="C37" s="748" t="s">
        <v>1422</v>
      </c>
      <c r="D37" s="747">
        <v>27</v>
      </c>
    </row>
    <row r="38" spans="1:4" s="252" customFormat="1" ht="11.1" customHeight="1">
      <c r="A38" s="748" t="s">
        <v>1424</v>
      </c>
      <c r="B38" s="747">
        <v>29</v>
      </c>
      <c r="C38" s="748" t="s">
        <v>1420</v>
      </c>
      <c r="D38" s="747">
        <v>28</v>
      </c>
    </row>
    <row r="39" spans="1:4" s="252" customFormat="1" ht="11.1" customHeight="1">
      <c r="A39" s="748" t="s">
        <v>1425</v>
      </c>
      <c r="B39" s="747">
        <v>21</v>
      </c>
      <c r="C39" s="748" t="s">
        <v>1424</v>
      </c>
      <c r="D39" s="747">
        <v>29</v>
      </c>
    </row>
    <row r="40" spans="1:4" s="252" customFormat="1" ht="11.1" customHeight="1">
      <c r="A40" s="748" t="s">
        <v>1426</v>
      </c>
      <c r="B40" s="747">
        <v>26</v>
      </c>
      <c r="C40" s="748" t="s">
        <v>1427</v>
      </c>
      <c r="D40" s="747">
        <v>30</v>
      </c>
    </row>
    <row r="41" spans="1:4" s="252" customFormat="1" ht="11.1" customHeight="1">
      <c r="A41" s="748" t="s">
        <v>1427</v>
      </c>
      <c r="B41" s="747">
        <v>30</v>
      </c>
      <c r="C41" s="748" t="s">
        <v>1423</v>
      </c>
      <c r="D41" s="747">
        <v>46</v>
      </c>
    </row>
    <row r="42" spans="1:4" s="252" customFormat="1" ht="11.1" customHeight="1">
      <c r="A42" s="294"/>
      <c r="B42" s="540"/>
      <c r="C42" s="745"/>
      <c r="D42" s="746"/>
    </row>
    <row r="43" spans="1:4" s="252" customFormat="1" ht="11.1" customHeight="1">
      <c r="A43" s="292"/>
      <c r="B43" s="292"/>
      <c r="C43" s="745"/>
      <c r="D43" s="746"/>
    </row>
    <row r="44" spans="1:4" s="252" customFormat="1" ht="11.1" customHeight="1">
      <c r="A44" s="98" t="s">
        <v>1181</v>
      </c>
      <c r="B44" s="23"/>
      <c r="C44" s="23"/>
      <c r="D44" s="23"/>
    </row>
    <row r="45" spans="1:4" s="252" customFormat="1" ht="11.1" customHeight="1">
      <c r="A45" s="209" t="s">
        <v>34</v>
      </c>
      <c r="B45" s="539"/>
      <c r="C45" s="539"/>
      <c r="D45" s="188"/>
    </row>
    <row r="46" spans="1:4" s="252" customFormat="1" ht="11.1" customHeight="1">
      <c r="A46" s="105" t="s">
        <v>1429</v>
      </c>
      <c r="B46" s="196" t="s">
        <v>1431</v>
      </c>
      <c r="C46" s="539"/>
      <c r="D46" s="193"/>
    </row>
    <row r="47" spans="1:4" s="252" customFormat="1" ht="11.1" customHeight="1">
      <c r="A47" s="744" t="s">
        <v>294</v>
      </c>
      <c r="B47" s="105" t="s">
        <v>35</v>
      </c>
      <c r="C47" s="539"/>
      <c r="D47" s="193"/>
    </row>
    <row r="48" spans="1:4" s="252" customFormat="1" ht="11.1" customHeight="1">
      <c r="A48" s="744" t="s">
        <v>1434</v>
      </c>
      <c r="B48" s="105">
        <v>2004</v>
      </c>
      <c r="C48" s="539"/>
      <c r="D48" s="193"/>
    </row>
    <row r="49" spans="1:4" s="252" customFormat="1" ht="11.1" customHeight="1">
      <c r="A49" s="744" t="s">
        <v>1435</v>
      </c>
      <c r="B49" s="105">
        <v>2010</v>
      </c>
      <c r="C49" s="539"/>
      <c r="D49" s="193"/>
    </row>
    <row r="50" spans="1:4" s="252" customFormat="1" ht="11.1" customHeight="1">
      <c r="A50" s="201" t="s">
        <v>397</v>
      </c>
      <c r="B50" s="538" t="s">
        <v>1436</v>
      </c>
      <c r="C50" s="539"/>
      <c r="D50" s="193"/>
    </row>
    <row r="51" spans="1:4" s="252" customFormat="1" ht="11.1" customHeight="1">
      <c r="A51" s="105" t="s">
        <v>395</v>
      </c>
      <c r="B51" s="105">
        <v>8</v>
      </c>
      <c r="C51" s="539"/>
      <c r="D51" s="193"/>
    </row>
    <row r="52" spans="1:4" s="252" customFormat="1" ht="11.1" customHeight="1">
      <c r="A52" s="105" t="s">
        <v>102</v>
      </c>
      <c r="B52" s="356">
        <v>2012</v>
      </c>
      <c r="C52" s="539"/>
      <c r="D52" s="193"/>
    </row>
    <row r="53" spans="1:4" s="252" customFormat="1" ht="11.1" customHeight="1">
      <c r="A53" s="538" t="s">
        <v>1432</v>
      </c>
      <c r="B53" s="538" t="s">
        <v>1433</v>
      </c>
      <c r="C53" s="539"/>
      <c r="D53" s="193"/>
    </row>
    <row r="54" spans="1:4" s="252" customFormat="1" ht="11.1" customHeight="1">
      <c r="A54" s="292"/>
      <c r="B54" s="292"/>
      <c r="C54" s="292"/>
      <c r="D54" s="220"/>
    </row>
    <row r="55" spans="1:4" s="252" customFormat="1" ht="11.1" customHeight="1">
      <c r="A55" s="209" t="s">
        <v>36</v>
      </c>
      <c r="B55" s="539"/>
      <c r="C55" s="539"/>
      <c r="D55" s="188"/>
    </row>
    <row r="56" spans="1:4" s="252" customFormat="1" ht="11.1" customHeight="1">
      <c r="A56" s="105" t="s">
        <v>294</v>
      </c>
      <c r="B56" s="105" t="s">
        <v>37</v>
      </c>
      <c r="C56" s="105" t="s">
        <v>38</v>
      </c>
      <c r="D56" s="188"/>
    </row>
    <row r="57" spans="1:4" s="252" customFormat="1" ht="11.1" customHeight="1">
      <c r="A57" s="105" t="s">
        <v>395</v>
      </c>
      <c r="B57" s="105" t="s">
        <v>39</v>
      </c>
      <c r="C57" s="105" t="s">
        <v>40</v>
      </c>
      <c r="D57" s="188"/>
    </row>
    <row r="58" spans="1:4" s="252" customFormat="1" ht="11.1" customHeight="1">
      <c r="A58" s="105" t="s">
        <v>102</v>
      </c>
      <c r="B58" s="293">
        <v>2014</v>
      </c>
      <c r="C58" s="293">
        <v>2012</v>
      </c>
      <c r="D58" s="188"/>
    </row>
    <row r="59" spans="1:4" s="252" customFormat="1" ht="11.1" customHeight="1">
      <c r="A59" s="201" t="s">
        <v>397</v>
      </c>
      <c r="B59" s="201" t="s">
        <v>41</v>
      </c>
      <c r="C59" s="201" t="s">
        <v>42</v>
      </c>
      <c r="D59" s="188"/>
    </row>
    <row r="60" spans="1:4" s="252" customFormat="1" ht="11.1" customHeight="1">
      <c r="A60" s="219"/>
      <c r="B60" s="219"/>
      <c r="C60" s="219"/>
      <c r="D60" s="219"/>
    </row>
    <row r="61" spans="1:4" s="252" customFormat="1" ht="18" customHeight="1">
      <c r="A61" s="896" t="s">
        <v>620</v>
      </c>
      <c r="B61" s="897"/>
      <c r="C61" s="897"/>
      <c r="D61" s="897"/>
    </row>
    <row r="62" spans="1:4" s="252" customFormat="1" ht="11.1" customHeight="1">
      <c r="A62" s="219"/>
      <c r="B62" s="219"/>
      <c r="C62" s="219"/>
      <c r="D62" s="219"/>
    </row>
    <row r="63" spans="1:4" s="252" customFormat="1" ht="9" customHeight="1">
      <c r="A63" s="241" t="s">
        <v>232</v>
      </c>
      <c r="B63" s="219"/>
      <c r="C63" s="219"/>
      <c r="D63" s="219"/>
    </row>
    <row r="64" spans="1:4" s="252" customFormat="1" ht="9" customHeight="1">
      <c r="A64" s="240" t="s">
        <v>2058</v>
      </c>
      <c r="B64" s="219"/>
      <c r="C64" s="219"/>
      <c r="D64" s="219"/>
    </row>
    <row r="65" spans="1:4" s="252" customFormat="1" ht="9" customHeight="1">
      <c r="A65" s="240" t="s">
        <v>2060</v>
      </c>
      <c r="B65" s="219"/>
      <c r="C65" s="219"/>
      <c r="D65" s="219"/>
    </row>
    <row r="66" spans="1:4" s="252" customFormat="1" ht="9" customHeight="1">
      <c r="A66" s="240" t="s">
        <v>2061</v>
      </c>
      <c r="B66" s="219"/>
      <c r="C66" s="219"/>
      <c r="D66" s="219"/>
    </row>
    <row r="67" spans="1:4" s="252" customFormat="1" ht="11.1" customHeight="1">
      <c r="A67" s="215"/>
      <c r="B67" s="215"/>
      <c r="C67" s="215"/>
      <c r="D67" s="219"/>
    </row>
    <row r="68" spans="1:4" s="252" customFormat="1" ht="11.1" customHeight="1">
      <c r="A68" s="215"/>
      <c r="B68" s="215"/>
      <c r="C68" s="215"/>
      <c r="D68" s="215"/>
    </row>
    <row r="69" spans="1:4" s="252" customFormat="1" ht="11.1" customHeight="1">
      <c r="A69" s="215"/>
      <c r="B69" s="215"/>
      <c r="C69" s="215"/>
      <c r="D69" s="215"/>
    </row>
    <row r="70" spans="1:4" s="252" customFormat="1" ht="11.1" customHeight="1">
      <c r="A70" s="215"/>
      <c r="B70" s="215"/>
      <c r="C70" s="215"/>
      <c r="D70" s="215"/>
    </row>
    <row r="71" spans="1:4" s="252" customFormat="1" ht="11.1" customHeight="1">
      <c r="A71" s="215"/>
      <c r="B71" s="215"/>
      <c r="C71" s="215"/>
      <c r="D71" s="215"/>
    </row>
    <row r="72" spans="1:4" s="252" customFormat="1" ht="11.1" customHeight="1">
      <c r="A72" s="215"/>
      <c r="B72" s="215"/>
      <c r="C72" s="215"/>
      <c r="D72" s="215"/>
    </row>
    <row r="73" spans="1:4" s="252" customFormat="1" ht="11.1" customHeight="1">
      <c r="A73" s="215"/>
      <c r="B73" s="215"/>
      <c r="C73" s="215"/>
      <c r="D73" s="215"/>
    </row>
    <row r="74" spans="1:4" s="252" customFormat="1" ht="11.1" customHeight="1">
      <c r="A74" s="215"/>
      <c r="B74" s="215"/>
      <c r="C74" s="215"/>
      <c r="D74" s="215"/>
    </row>
    <row r="75" spans="1:4" s="252" customFormat="1" ht="11.1" customHeight="1">
      <c r="A75" s="215"/>
      <c r="B75" s="215"/>
      <c r="C75" s="215"/>
      <c r="D75" s="215"/>
    </row>
    <row r="76" spans="1:4" s="252" customFormat="1" ht="11.1" customHeight="1">
      <c r="A76" s="215"/>
      <c r="B76" s="215"/>
      <c r="C76" s="215"/>
      <c r="D76" s="215"/>
    </row>
    <row r="77" spans="1:4" s="252" customFormat="1" ht="11.1" customHeight="1">
      <c r="A77" s="215"/>
      <c r="B77" s="215"/>
      <c r="C77" s="215"/>
      <c r="D77" s="215"/>
    </row>
    <row r="78" spans="1:4" s="252" customFormat="1" ht="11.1" customHeight="1">
      <c r="A78" s="215"/>
      <c r="B78" s="215"/>
      <c r="C78" s="215"/>
      <c r="D78" s="215"/>
    </row>
    <row r="79" spans="1:4" s="252" customFormat="1" ht="11.1" customHeight="1">
      <c r="A79" s="215"/>
      <c r="B79" s="215"/>
      <c r="C79" s="215"/>
      <c r="D79" s="215"/>
    </row>
    <row r="80" spans="1:4" s="252" customFormat="1" ht="11.1" customHeight="1">
      <c r="A80" s="215"/>
      <c r="B80" s="215"/>
      <c r="C80" s="215"/>
      <c r="D80" s="215"/>
    </row>
    <row r="81" spans="1:4" s="252" customFormat="1" ht="11.1" customHeight="1">
      <c r="A81" s="215"/>
      <c r="B81" s="215"/>
      <c r="C81" s="215"/>
      <c r="D81" s="215"/>
    </row>
    <row r="82" spans="1:4" s="252" customFormat="1" ht="11.1" customHeight="1">
      <c r="A82" s="215"/>
      <c r="B82" s="215"/>
      <c r="C82" s="215"/>
      <c r="D82" s="215"/>
    </row>
    <row r="83" spans="1:4" s="252" customFormat="1" ht="11.1" customHeight="1">
      <c r="A83" s="215"/>
      <c r="B83" s="215"/>
      <c r="C83" s="215"/>
      <c r="D83" s="215"/>
    </row>
    <row r="84" spans="1:4" s="251" customFormat="1" ht="11.25" customHeight="1">
      <c r="A84" s="215"/>
      <c r="B84" s="215"/>
      <c r="C84" s="215"/>
      <c r="D84" s="215"/>
    </row>
    <row r="85" spans="1:4" s="148" customFormat="1" ht="12.75" customHeight="1">
      <c r="A85" s="215"/>
      <c r="B85" s="215"/>
      <c r="C85" s="215"/>
      <c r="D85" s="215"/>
    </row>
    <row r="86" spans="1:4" s="252" customFormat="1" ht="11.1" customHeight="1">
      <c r="A86" s="215"/>
      <c r="B86" s="215"/>
      <c r="C86" s="215"/>
      <c r="D86" s="215"/>
    </row>
    <row r="87" spans="1:4" s="252" customFormat="1" ht="11.1" customHeight="1">
      <c r="A87" s="215"/>
      <c r="B87" s="215"/>
      <c r="C87" s="215"/>
      <c r="D87" s="215"/>
    </row>
    <row r="88" spans="1:4" s="252" customFormat="1" ht="11.1" customHeight="1">
      <c r="A88" s="215"/>
      <c r="B88" s="215"/>
      <c r="C88" s="215"/>
      <c r="D88" s="215"/>
    </row>
    <row r="89" spans="1:4" s="252" customFormat="1" ht="11.1" customHeight="1">
      <c r="A89" s="215"/>
      <c r="B89" s="215"/>
      <c r="C89" s="215"/>
      <c r="D89" s="215"/>
    </row>
    <row r="90" spans="1:4" s="252" customFormat="1" ht="11.1" customHeight="1">
      <c r="A90" s="215"/>
      <c r="B90" s="215"/>
      <c r="C90" s="215"/>
      <c r="D90" s="215"/>
    </row>
    <row r="91" spans="1:4" s="252" customFormat="1" ht="11.1" customHeight="1">
      <c r="A91" s="215"/>
      <c r="B91" s="215"/>
      <c r="C91" s="215"/>
      <c r="D91" s="215"/>
    </row>
    <row r="92" spans="1:4" s="252" customFormat="1" ht="11.1" customHeight="1">
      <c r="A92" s="215"/>
      <c r="B92" s="215"/>
      <c r="C92" s="215"/>
      <c r="D92" s="215"/>
    </row>
    <row r="93" spans="1:4" s="252" customFormat="1" ht="11.1" customHeight="1">
      <c r="A93" s="215"/>
      <c r="B93" s="215"/>
      <c r="C93" s="215"/>
      <c r="D93" s="215"/>
    </row>
    <row r="94" spans="1:4" s="252" customFormat="1" ht="11.1" customHeight="1">
      <c r="A94" s="215"/>
      <c r="B94" s="215"/>
      <c r="C94" s="215"/>
      <c r="D94" s="215"/>
    </row>
    <row r="95" spans="1:4" s="251" customFormat="1">
      <c r="A95" s="215"/>
      <c r="B95" s="215"/>
      <c r="C95" s="215"/>
      <c r="D95" s="215"/>
    </row>
    <row r="96" spans="1:4" s="252" customFormat="1" ht="11.1" customHeight="1">
      <c r="A96" s="215"/>
      <c r="B96" s="215"/>
      <c r="C96" s="215"/>
      <c r="D96" s="215"/>
    </row>
    <row r="97" spans="1:4" s="252" customFormat="1" ht="11.1" customHeight="1">
      <c r="A97" s="215"/>
      <c r="B97" s="215"/>
      <c r="C97" s="215"/>
      <c r="D97" s="215"/>
    </row>
    <row r="98" spans="1:4" s="252" customFormat="1" ht="11.1" customHeight="1">
      <c r="A98" s="215"/>
      <c r="B98" s="215"/>
      <c r="C98" s="215"/>
      <c r="D98" s="215"/>
    </row>
    <row r="99" spans="1:4" s="252" customFormat="1" ht="11.1" customHeight="1">
      <c r="A99" s="215"/>
      <c r="B99" s="215"/>
      <c r="C99" s="215"/>
      <c r="D99" s="215"/>
    </row>
    <row r="100" spans="1:4" s="252" customFormat="1" ht="11.1" customHeight="1">
      <c r="A100" s="215"/>
      <c r="B100" s="215"/>
      <c r="C100" s="215"/>
      <c r="D100" s="215"/>
    </row>
    <row r="101" spans="1:4" ht="11.25" customHeight="1"/>
    <row r="102" spans="1:4" ht="11.25" customHeight="1"/>
    <row r="103" spans="1:4" ht="11.25" customHeight="1"/>
    <row r="104" spans="1:4" ht="11.25" customHeight="1"/>
    <row r="105" spans="1:4" ht="9" customHeight="1"/>
    <row r="106" spans="1:4" ht="9" customHeight="1"/>
    <row r="107" spans="1:4" ht="9" customHeight="1"/>
    <row r="108" spans="1:4" ht="9" customHeight="1"/>
  </sheetData>
  <customSheetViews>
    <customSheetView guid="{45C7F253-5639-4BAF-B155-10DC005D38AE}" scale="150">
      <selection activeCell="A61" sqref="A61"/>
      <pageMargins left="0.7" right="0.7" top="0.75" bottom="0.75" header="0.3" footer="0.3"/>
    </customSheetView>
    <customSheetView guid="{FF019918-1126-E741-80E5-10DFF1610F9B}" scale="150">
      <selection activeCell="A61" sqref="A61"/>
      <pageMargins left="0.7" right="0.7" top="0.75" bottom="0.75" header="0.3" footer="0.3"/>
    </customSheetView>
  </customSheetViews>
  <mergeCells count="10">
    <mergeCell ref="A31:B31"/>
    <mergeCell ref="A61:D61"/>
    <mergeCell ref="A1:D1"/>
    <mergeCell ref="A22:D23"/>
    <mergeCell ref="D4:D10"/>
    <mergeCell ref="D13:D16"/>
    <mergeCell ref="D19:D20"/>
    <mergeCell ref="C4:C10"/>
    <mergeCell ref="C13:C16"/>
    <mergeCell ref="C19:C20"/>
  </mergeCells>
  <phoneticPr fontId="62" type="noConversion"/>
  <pageMargins left="0.75" right="0.75" top="1" bottom="1" header="0.5" footer="0.5"/>
  <pageSetup orientation="portrait" verticalDpi="0"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zoomScaleNormal="100" workbookViewId="0">
      <selection sqref="A1:H1"/>
    </sheetView>
  </sheetViews>
  <sheetFormatPr defaultColWidth="8.85546875" defaultRowHeight="11.25"/>
  <cols>
    <col min="1" max="1" width="24.42578125" style="6" customWidth="1"/>
    <col min="2" max="6" width="10.42578125" style="6" customWidth="1"/>
    <col min="7" max="8" width="11.42578125" style="6" customWidth="1"/>
    <col min="9" max="9" width="8.85546875" style="6"/>
    <col min="10" max="10" width="10.28515625" style="6" bestFit="1" customWidth="1"/>
    <col min="11" max="16384" width="8.85546875" style="6"/>
  </cols>
  <sheetData>
    <row r="1" spans="1:12" ht="12.75" customHeight="1">
      <c r="A1" s="818" t="s">
        <v>391</v>
      </c>
      <c r="B1" s="819"/>
      <c r="C1" s="819"/>
      <c r="D1" s="819"/>
      <c r="E1" s="819"/>
      <c r="F1" s="819"/>
      <c r="G1" s="819"/>
      <c r="H1" s="819"/>
    </row>
    <row r="2" spans="1:12">
      <c r="A2" s="20" t="s">
        <v>183</v>
      </c>
      <c r="B2" s="19"/>
      <c r="C2" s="19"/>
      <c r="D2" s="19"/>
      <c r="E2" s="19"/>
      <c r="F2" s="19"/>
      <c r="G2" s="19"/>
      <c r="H2" s="19"/>
    </row>
    <row r="3" spans="1:12" ht="12.75" customHeight="1">
      <c r="A3" s="749" t="s">
        <v>687</v>
      </c>
      <c r="B3" s="7"/>
      <c r="C3" s="7"/>
      <c r="D3" s="7"/>
      <c r="E3" s="7"/>
      <c r="F3" s="7"/>
      <c r="G3" s="7"/>
      <c r="H3" s="7"/>
      <c r="I3" s="366"/>
    </row>
    <row r="4" spans="1:12">
      <c r="A4" s="31"/>
      <c r="B4" s="446">
        <v>1990</v>
      </c>
      <c r="C4" s="446">
        <v>2000</v>
      </c>
      <c r="D4" s="446">
        <v>2009</v>
      </c>
      <c r="E4" s="371">
        <v>2010</v>
      </c>
      <c r="F4" s="371">
        <v>2011</v>
      </c>
      <c r="G4" s="446" t="s">
        <v>2071</v>
      </c>
      <c r="H4" s="446" t="s">
        <v>2070</v>
      </c>
    </row>
    <row r="5" spans="1:12">
      <c r="A5" s="31" t="s">
        <v>688</v>
      </c>
      <c r="B5" s="64">
        <v>229091</v>
      </c>
      <c r="C5" s="64">
        <v>266787</v>
      </c>
      <c r="D5" s="64">
        <v>298012</v>
      </c>
      <c r="E5" s="750">
        <v>302954</v>
      </c>
      <c r="F5" s="750">
        <v>306503</v>
      </c>
      <c r="G5" s="65">
        <f>(F5-B5)/F5</f>
        <v>0.25256522774654733</v>
      </c>
      <c r="H5" s="65">
        <f>(F5-E5)/F5</f>
        <v>1.1579005751982853E-2</v>
      </c>
      <c r="I5" s="366"/>
    </row>
    <row r="6" spans="1:12">
      <c r="A6" s="31" t="s">
        <v>592</v>
      </c>
      <c r="B6" s="64">
        <v>191972</v>
      </c>
      <c r="C6" s="64">
        <v>225581</v>
      </c>
      <c r="D6" s="64">
        <v>254001</v>
      </c>
      <c r="E6" s="750">
        <v>258381</v>
      </c>
      <c r="F6" s="750">
        <v>262341</v>
      </c>
      <c r="G6" s="65">
        <f t="shared" ref="G6:G7" si="0">(F6-B6)/F6</f>
        <v>0.2682348546357603</v>
      </c>
      <c r="H6" s="65">
        <f t="shared" ref="H6:H7" si="1">(F6-E6)/F6</f>
        <v>1.5094857456516519E-2</v>
      </c>
      <c r="I6" s="366"/>
    </row>
    <row r="7" spans="1:12">
      <c r="A7" s="31" t="s">
        <v>593</v>
      </c>
      <c r="B7" s="64">
        <v>331729</v>
      </c>
      <c r="C7" s="64">
        <v>376532</v>
      </c>
      <c r="D7" s="66">
        <v>406298</v>
      </c>
      <c r="E7" s="750">
        <v>407868</v>
      </c>
      <c r="F7" s="750">
        <v>418230</v>
      </c>
      <c r="G7" s="65">
        <f t="shared" si="0"/>
        <v>0.20682638739449585</v>
      </c>
      <c r="H7" s="65">
        <f t="shared" si="1"/>
        <v>2.4775841044401406E-2</v>
      </c>
      <c r="I7" s="8"/>
      <c r="J7" s="8"/>
      <c r="K7" s="8"/>
      <c r="L7" s="8"/>
    </row>
    <row r="8" spans="1:12">
      <c r="A8" s="19"/>
      <c r="B8" s="19"/>
      <c r="C8" s="19"/>
      <c r="D8" s="19"/>
      <c r="E8" s="19"/>
      <c r="F8" s="19"/>
      <c r="G8" s="19"/>
      <c r="H8" s="19"/>
      <c r="I8" s="9"/>
      <c r="J8" s="8"/>
      <c r="K8" s="10"/>
      <c r="L8" s="8"/>
    </row>
    <row r="9" spans="1:12" ht="12.75" customHeight="1">
      <c r="A9" s="749" t="s">
        <v>2074</v>
      </c>
      <c r="B9" s="7"/>
      <c r="C9" s="7"/>
      <c r="D9" s="7"/>
      <c r="E9" s="7"/>
      <c r="F9" s="7"/>
      <c r="G9" s="7"/>
      <c r="H9" s="7"/>
      <c r="I9" s="367"/>
      <c r="J9" s="8"/>
      <c r="K9" s="8"/>
      <c r="L9" s="8"/>
    </row>
    <row r="10" spans="1:12" ht="12">
      <c r="A10" s="31" t="s">
        <v>594</v>
      </c>
      <c r="B10" s="32">
        <v>7.1999999999999995E-2</v>
      </c>
      <c r="C10" s="19"/>
      <c r="D10" s="19"/>
      <c r="E10" s="19"/>
      <c r="F10" s="19"/>
      <c r="G10" s="19"/>
      <c r="H10" s="19"/>
      <c r="I10" s="367"/>
      <c r="J10" s="8"/>
      <c r="K10" s="808"/>
      <c r="L10" s="9"/>
    </row>
    <row r="11" spans="1:12" ht="12.75">
      <c r="A11" s="31" t="s">
        <v>595</v>
      </c>
      <c r="B11" s="32">
        <v>6.6000000000000003E-2</v>
      </c>
      <c r="C11" s="19"/>
      <c r="D11" s="19"/>
      <c r="E11" s="19"/>
      <c r="F11" s="19"/>
      <c r="G11" s="19"/>
      <c r="H11" s="19"/>
      <c r="I11" s="8"/>
      <c r="J11" s="8"/>
      <c r="K11" s="808"/>
      <c r="L11" s="809"/>
    </row>
    <row r="12" spans="1:12" ht="12">
      <c r="A12" s="31" t="s">
        <v>596</v>
      </c>
      <c r="B12" s="32">
        <v>5.6000000000000001E-2</v>
      </c>
      <c r="C12" s="19"/>
      <c r="D12" s="19"/>
      <c r="E12" s="19"/>
      <c r="F12" s="19"/>
      <c r="G12" s="19"/>
      <c r="H12" s="19"/>
      <c r="K12" s="808"/>
      <c r="L12" s="392"/>
    </row>
    <row r="13" spans="1:12" ht="12">
      <c r="A13" s="31" t="s">
        <v>597</v>
      </c>
      <c r="B13" s="32">
        <v>7.3999999999999996E-2</v>
      </c>
      <c r="C13" s="19"/>
      <c r="D13" s="19"/>
      <c r="E13" s="19"/>
      <c r="F13" s="19"/>
      <c r="G13" s="19"/>
      <c r="H13" s="19"/>
      <c r="K13" s="808"/>
      <c r="L13" s="392"/>
    </row>
    <row r="14" spans="1:12" ht="12">
      <c r="A14" s="31" t="s">
        <v>598</v>
      </c>
      <c r="B14" s="32">
        <v>0.11600000000000001</v>
      </c>
      <c r="C14" s="19"/>
      <c r="D14" s="19"/>
      <c r="E14" s="19"/>
      <c r="F14" s="19"/>
      <c r="G14" s="19"/>
      <c r="H14" s="19"/>
      <c r="K14" s="808"/>
      <c r="L14" s="392"/>
    </row>
    <row r="15" spans="1:12" ht="12">
      <c r="A15" s="31" t="s">
        <v>2076</v>
      </c>
      <c r="B15" s="32">
        <v>8.8999999999999996E-2</v>
      </c>
      <c r="C15" s="19"/>
      <c r="D15" s="19"/>
      <c r="E15" s="19"/>
      <c r="F15" s="19"/>
      <c r="G15" s="19"/>
      <c r="H15" s="19"/>
      <c r="K15" s="808"/>
      <c r="L15" s="392"/>
    </row>
    <row r="16" spans="1:12" ht="12">
      <c r="A16" s="31" t="s">
        <v>2075</v>
      </c>
      <c r="B16" s="32">
        <v>7.0999999999999994E-2</v>
      </c>
      <c r="C16" s="19"/>
      <c r="D16" s="19"/>
      <c r="E16" s="19"/>
      <c r="F16" s="19"/>
      <c r="G16" s="19"/>
      <c r="H16" s="19"/>
      <c r="K16" s="808"/>
      <c r="L16" s="392"/>
    </row>
    <row r="17" spans="1:12" ht="12">
      <c r="A17" s="31" t="s">
        <v>2077</v>
      </c>
      <c r="B17" s="32">
        <v>6.2E-2</v>
      </c>
      <c r="C17" s="19"/>
      <c r="D17" s="19"/>
      <c r="E17" s="19"/>
      <c r="F17" s="19"/>
      <c r="G17" s="19"/>
      <c r="H17" s="19"/>
      <c r="K17" s="808"/>
      <c r="L17" s="392"/>
    </row>
    <row r="18" spans="1:12" ht="12">
      <c r="A18" s="31" t="s">
        <v>2078</v>
      </c>
      <c r="B18" s="32">
        <v>5.7000000000000002E-2</v>
      </c>
      <c r="C18" s="19"/>
      <c r="D18" s="19"/>
      <c r="E18" s="19"/>
      <c r="F18" s="19"/>
      <c r="G18" s="19"/>
      <c r="H18" s="19"/>
      <c r="K18" s="808"/>
      <c r="L18" s="392"/>
    </row>
    <row r="19" spans="1:12" ht="12">
      <c r="A19" s="31" t="s">
        <v>2079</v>
      </c>
      <c r="B19" s="32">
        <v>6.0999999999999999E-2</v>
      </c>
      <c r="C19" s="19"/>
      <c r="D19" s="19"/>
      <c r="E19" s="19"/>
      <c r="F19" s="19"/>
      <c r="G19" s="19"/>
      <c r="H19" s="19"/>
      <c r="K19" s="808"/>
      <c r="L19" s="392"/>
    </row>
    <row r="20" spans="1:12" ht="12">
      <c r="A20" s="31" t="s">
        <v>2080</v>
      </c>
      <c r="B20" s="32">
        <v>6.3E-2</v>
      </c>
      <c r="C20" s="19"/>
      <c r="D20" s="19"/>
      <c r="E20" s="19"/>
      <c r="F20" s="19"/>
      <c r="G20" s="19"/>
      <c r="H20" s="19"/>
      <c r="K20" s="808"/>
      <c r="L20" s="392"/>
    </row>
    <row r="21" spans="1:12" ht="12">
      <c r="A21" s="31" t="s">
        <v>505</v>
      </c>
      <c r="B21" s="32">
        <v>5.8000000000000003E-2</v>
      </c>
      <c r="C21" s="19"/>
      <c r="D21" s="19"/>
      <c r="E21" s="19"/>
      <c r="F21" s="19"/>
      <c r="G21" s="19"/>
      <c r="H21" s="19"/>
      <c r="K21" s="808"/>
      <c r="L21" s="392"/>
    </row>
    <row r="22" spans="1:12">
      <c r="A22" s="31" t="s">
        <v>506</v>
      </c>
      <c r="B22" s="32">
        <v>4.7E-2</v>
      </c>
      <c r="C22" s="19"/>
      <c r="D22" s="19"/>
      <c r="E22" s="19"/>
      <c r="F22" s="19"/>
      <c r="G22" s="19"/>
      <c r="H22" s="19"/>
    </row>
    <row r="23" spans="1:12">
      <c r="A23" s="31" t="s">
        <v>2081</v>
      </c>
      <c r="B23" s="32">
        <v>3.1E-2</v>
      </c>
      <c r="C23" s="19"/>
      <c r="D23" s="19"/>
      <c r="E23" s="19"/>
      <c r="F23" s="19"/>
      <c r="G23" s="19"/>
      <c r="H23" s="19"/>
      <c r="K23" s="392"/>
    </row>
    <row r="24" spans="1:12">
      <c r="A24" s="31" t="s">
        <v>2082</v>
      </c>
      <c r="B24" s="32">
        <v>2.3E-2</v>
      </c>
      <c r="C24" s="19"/>
      <c r="D24" s="19"/>
      <c r="E24" s="19"/>
      <c r="F24" s="19"/>
      <c r="G24" s="19"/>
      <c r="H24" s="19"/>
      <c r="K24" s="392"/>
    </row>
    <row r="25" spans="1:12">
      <c r="A25" s="31" t="s">
        <v>2083</v>
      </c>
      <c r="B25" s="32">
        <v>0.02</v>
      </c>
      <c r="C25" s="19"/>
      <c r="D25" s="19"/>
      <c r="E25" s="19"/>
      <c r="F25" s="19"/>
      <c r="G25" s="19"/>
      <c r="H25" s="19"/>
    </row>
    <row r="26" spans="1:12">
      <c r="A26" s="31" t="s">
        <v>2084</v>
      </c>
      <c r="B26" s="32">
        <v>1.6E-2</v>
      </c>
      <c r="C26" s="19"/>
      <c r="D26" s="19"/>
      <c r="E26" s="19"/>
      <c r="F26" s="19"/>
      <c r="G26" s="19"/>
      <c r="H26" s="19"/>
    </row>
    <row r="27" spans="1:12">
      <c r="A27" s="31" t="s">
        <v>507</v>
      </c>
      <c r="B27" s="32">
        <v>1.7000000000000001E-2</v>
      </c>
      <c r="C27" s="912" t="s">
        <v>2091</v>
      </c>
      <c r="D27" s="19"/>
      <c r="E27" s="19"/>
      <c r="F27" s="19"/>
      <c r="G27" s="19"/>
      <c r="H27" s="19"/>
    </row>
    <row r="28" spans="1:12">
      <c r="A28" s="31" t="s">
        <v>524</v>
      </c>
      <c r="B28" s="31">
        <v>31.8</v>
      </c>
      <c r="C28" s="19"/>
      <c r="D28" s="19"/>
      <c r="E28" s="19"/>
      <c r="F28" s="19"/>
      <c r="G28" s="19"/>
      <c r="H28" s="19"/>
    </row>
    <row r="29" spans="1:12">
      <c r="A29" s="19"/>
      <c r="B29" s="19"/>
      <c r="C29" s="19"/>
      <c r="D29" s="19"/>
      <c r="E29" s="19"/>
      <c r="F29" s="19"/>
      <c r="G29" s="19"/>
      <c r="H29" s="19"/>
    </row>
    <row r="30" spans="1:12" ht="12.75" customHeight="1">
      <c r="A30" s="749" t="s">
        <v>2086</v>
      </c>
      <c r="B30" s="7"/>
      <c r="C30" s="7"/>
      <c r="D30" s="7"/>
      <c r="E30" s="7"/>
      <c r="F30" s="7"/>
      <c r="G30" s="7"/>
      <c r="H30" s="7"/>
      <c r="I30" s="366"/>
    </row>
    <row r="31" spans="1:12">
      <c r="A31" s="19"/>
      <c r="B31" s="446" t="s">
        <v>1441</v>
      </c>
      <c r="C31" s="38" t="s">
        <v>525</v>
      </c>
      <c r="D31" s="446" t="s">
        <v>2087</v>
      </c>
      <c r="E31" s="446" t="s">
        <v>525</v>
      </c>
      <c r="F31" s="43"/>
      <c r="G31" s="19"/>
      <c r="H31" s="19"/>
    </row>
    <row r="32" spans="1:12">
      <c r="A32" s="31" t="s">
        <v>421</v>
      </c>
      <c r="B32" s="64">
        <v>31225</v>
      </c>
      <c r="C32" s="67">
        <f>B32/C5</f>
        <v>0.11704093527795582</v>
      </c>
      <c r="D32" s="64">
        <v>3549</v>
      </c>
      <c r="E32" s="65">
        <f>D32/E5</f>
        <v>1.171464974880675E-2</v>
      </c>
      <c r="F32" s="807"/>
      <c r="G32" s="19"/>
      <c r="H32" s="19"/>
      <c r="I32" s="366"/>
    </row>
    <row r="33" spans="1:9">
      <c r="A33" s="31" t="s">
        <v>422</v>
      </c>
      <c r="B33" s="64">
        <v>21821</v>
      </c>
      <c r="C33" s="68"/>
      <c r="D33" s="64">
        <v>2336</v>
      </c>
      <c r="E33" s="68"/>
      <c r="F33" s="68"/>
      <c r="G33" s="19"/>
      <c r="H33" s="19"/>
    </row>
    <row r="34" spans="1:9">
      <c r="A34" s="31" t="s">
        <v>423</v>
      </c>
      <c r="B34" s="64">
        <v>11147</v>
      </c>
      <c r="C34" s="68"/>
      <c r="D34" s="64">
        <v>1220</v>
      </c>
      <c r="E34" s="810"/>
      <c r="F34" s="68"/>
      <c r="G34" s="19"/>
      <c r="H34" s="19"/>
    </row>
    <row r="35" spans="1:9">
      <c r="A35" s="31" t="s">
        <v>601</v>
      </c>
      <c r="B35" s="64">
        <v>6828</v>
      </c>
      <c r="C35" s="68"/>
      <c r="D35" s="60">
        <v>437</v>
      </c>
      <c r="E35" s="68"/>
      <c r="F35" s="68"/>
      <c r="G35" s="19"/>
      <c r="H35" s="19"/>
    </row>
    <row r="36" spans="1:9">
      <c r="A36" s="31" t="s">
        <v>602</v>
      </c>
      <c r="B36" s="64">
        <v>4319</v>
      </c>
      <c r="C36" s="68"/>
      <c r="D36" s="60">
        <v>783</v>
      </c>
      <c r="E36" s="68"/>
      <c r="F36" s="68"/>
      <c r="G36" s="19"/>
      <c r="H36" s="19"/>
    </row>
    <row r="37" spans="1:9">
      <c r="A37" s="19"/>
      <c r="B37" s="19"/>
      <c r="C37" s="19"/>
      <c r="D37" s="19"/>
      <c r="E37" s="19"/>
      <c r="F37" s="19"/>
      <c r="G37" s="19"/>
      <c r="H37" s="19"/>
    </row>
    <row r="38" spans="1:9" ht="12.75" customHeight="1">
      <c r="A38" s="749" t="s">
        <v>1440</v>
      </c>
      <c r="B38" s="7"/>
      <c r="C38" s="7"/>
      <c r="D38" s="7"/>
      <c r="E38" s="7"/>
      <c r="F38" s="7"/>
      <c r="G38" s="7"/>
      <c r="H38" s="7"/>
      <c r="I38" s="366"/>
    </row>
    <row r="39" spans="1:9" ht="12.75">
      <c r="A39" s="31" t="s">
        <v>603</v>
      </c>
      <c r="B39" s="495">
        <v>120407</v>
      </c>
      <c r="C39" s="498">
        <v>1</v>
      </c>
      <c r="D39" s="22"/>
      <c r="E39" s="22"/>
      <c r="F39" s="22"/>
      <c r="G39" s="22"/>
      <c r="H39" s="22"/>
      <c r="I39" s="366"/>
    </row>
    <row r="40" spans="1:9" ht="12.75">
      <c r="A40" s="31" t="s">
        <v>604</v>
      </c>
      <c r="B40" s="495">
        <f>B$39*C40</f>
        <v>7826.4549999999999</v>
      </c>
      <c r="C40" s="498">
        <v>6.5000000000000002E-2</v>
      </c>
      <c r="D40" s="22"/>
      <c r="E40" s="22"/>
      <c r="F40" s="22"/>
      <c r="G40" s="22"/>
      <c r="H40" s="22"/>
    </row>
    <row r="41" spans="1:9" ht="12.75">
      <c r="A41" s="31" t="s">
        <v>528</v>
      </c>
      <c r="B41" s="495">
        <f>B$39*C41</f>
        <v>8428.4900000000016</v>
      </c>
      <c r="C41" s="498">
        <v>7.0000000000000007E-2</v>
      </c>
      <c r="D41" s="22"/>
      <c r="E41" s="22"/>
      <c r="F41" s="22"/>
      <c r="G41" s="22"/>
      <c r="H41" s="22"/>
    </row>
    <row r="42" spans="1:9" ht="12.75">
      <c r="A42" s="31" t="s">
        <v>319</v>
      </c>
      <c r="B42" s="495">
        <f>B$39*C42</f>
        <v>12522.328</v>
      </c>
      <c r="C42" s="498">
        <v>0.104</v>
      </c>
      <c r="D42" s="22"/>
      <c r="E42" s="22"/>
      <c r="F42" s="22"/>
      <c r="G42" s="22"/>
      <c r="H42" s="22"/>
    </row>
    <row r="43" spans="1:9" ht="12.75">
      <c r="A43" s="31" t="s">
        <v>320</v>
      </c>
      <c r="B43" s="495">
        <f>B$39*C43</f>
        <v>14448.84</v>
      </c>
      <c r="C43" s="498">
        <v>0.12</v>
      </c>
      <c r="D43" s="22"/>
      <c r="E43" s="22"/>
      <c r="F43" s="22"/>
      <c r="G43" s="22"/>
      <c r="H43" s="22"/>
    </row>
    <row r="44" spans="1:9" ht="12.75">
      <c r="A44" s="31" t="s">
        <v>427</v>
      </c>
      <c r="B44" s="495">
        <f>B$39*C44</f>
        <v>16736.573</v>
      </c>
      <c r="C44" s="498">
        <v>0.13900000000000001</v>
      </c>
      <c r="D44" s="22"/>
      <c r="E44" s="22"/>
      <c r="F44" s="22"/>
      <c r="G44" s="22"/>
      <c r="H44" s="22"/>
    </row>
    <row r="45" spans="1:9" ht="12.75">
      <c r="A45" s="31" t="s">
        <v>428</v>
      </c>
      <c r="B45" s="495">
        <f>B$39*C45</f>
        <v>24803.841999999997</v>
      </c>
      <c r="C45" s="498">
        <v>0.20599999999999999</v>
      </c>
      <c r="D45" s="22"/>
      <c r="E45" s="22"/>
      <c r="F45" s="22"/>
      <c r="G45" s="22"/>
      <c r="H45" s="22"/>
    </row>
    <row r="46" spans="1:9" ht="12.75">
      <c r="A46" s="31" t="s">
        <v>433</v>
      </c>
      <c r="B46" s="495">
        <f>B$39*C46</f>
        <v>15532.503000000001</v>
      </c>
      <c r="C46" s="498">
        <v>0.129</v>
      </c>
      <c r="D46" s="22"/>
      <c r="E46" s="22"/>
      <c r="F46" s="22"/>
      <c r="G46" s="22"/>
      <c r="H46" s="22"/>
    </row>
    <row r="47" spans="1:9" ht="12.75">
      <c r="A47" s="31" t="s">
        <v>434</v>
      </c>
      <c r="B47" s="495">
        <f>B$39*C47</f>
        <v>13003.956</v>
      </c>
      <c r="C47" s="498">
        <v>0.108</v>
      </c>
      <c r="D47" s="22"/>
      <c r="E47" s="22"/>
      <c r="F47" s="22"/>
      <c r="G47" s="22"/>
      <c r="H47" s="22"/>
    </row>
    <row r="48" spans="1:9" ht="12.75">
      <c r="A48" s="31" t="s">
        <v>542</v>
      </c>
      <c r="B48" s="495">
        <f>B$39*C48</f>
        <v>3853.0239999999999</v>
      </c>
      <c r="C48" s="498">
        <v>3.2000000000000001E-2</v>
      </c>
      <c r="D48" s="22"/>
      <c r="E48" s="22"/>
      <c r="F48" s="22"/>
      <c r="G48" s="22"/>
      <c r="H48" s="22"/>
    </row>
    <row r="49" spans="1:11" ht="12.75">
      <c r="A49" s="31" t="s">
        <v>543</v>
      </c>
      <c r="B49" s="495">
        <f>B$39*C49</f>
        <v>3250.989</v>
      </c>
      <c r="C49" s="498">
        <v>2.7E-2</v>
      </c>
      <c r="D49" s="22"/>
      <c r="E49" s="22"/>
      <c r="F49" s="22"/>
      <c r="G49" s="22"/>
      <c r="H49" s="22"/>
      <c r="J49" s="913" t="s">
        <v>2091</v>
      </c>
    </row>
    <row r="50" spans="1:11" ht="12.75">
      <c r="A50" s="19"/>
      <c r="B50" s="19"/>
      <c r="C50" s="19"/>
      <c r="D50" s="22"/>
      <c r="E50" s="22"/>
      <c r="F50" s="22"/>
      <c r="G50" s="22"/>
      <c r="H50" s="22"/>
    </row>
    <row r="51" spans="1:11" ht="12.75">
      <c r="A51" s="31" t="s">
        <v>544</v>
      </c>
      <c r="B51" s="34">
        <v>50091</v>
      </c>
      <c r="C51" s="19"/>
      <c r="D51" s="22"/>
      <c r="E51" s="22"/>
      <c r="F51" s="22"/>
      <c r="G51" s="22"/>
      <c r="H51" s="22"/>
    </row>
    <row r="52" spans="1:11">
      <c r="A52" s="19"/>
      <c r="B52" s="19"/>
      <c r="C52" s="19"/>
      <c r="D52" s="19"/>
      <c r="E52" s="19"/>
      <c r="F52" s="19"/>
      <c r="G52" s="19"/>
      <c r="H52" s="19"/>
    </row>
    <row r="53" spans="1:11">
      <c r="A53" s="40" t="s">
        <v>436</v>
      </c>
      <c r="B53" s="41"/>
      <c r="C53" s="41"/>
      <c r="D53" s="41"/>
      <c r="E53" s="41"/>
      <c r="F53" s="41"/>
      <c r="G53" s="41"/>
      <c r="H53" s="41"/>
    </row>
    <row r="54" spans="1:11">
      <c r="A54" s="40" t="s">
        <v>437</v>
      </c>
      <c r="B54" s="41"/>
      <c r="C54" s="41"/>
      <c r="D54" s="41"/>
      <c r="E54" s="41"/>
      <c r="F54" s="41"/>
      <c r="G54" s="41"/>
      <c r="H54" s="41"/>
    </row>
    <row r="55" spans="1:11">
      <c r="A55" s="40"/>
      <c r="B55" s="41"/>
      <c r="C55" s="41"/>
      <c r="D55" s="41"/>
      <c r="E55" s="41"/>
      <c r="F55" s="41"/>
      <c r="G55" s="41"/>
      <c r="H55" s="41"/>
    </row>
    <row r="56" spans="1:11" ht="11.25" customHeight="1">
      <c r="A56" s="25" t="s">
        <v>2072</v>
      </c>
      <c r="B56" s="25"/>
      <c r="C56" s="25"/>
      <c r="D56" s="25"/>
      <c r="E56" s="25"/>
      <c r="F56" s="25"/>
      <c r="G56" s="25"/>
      <c r="H56" s="25"/>
    </row>
    <row r="57" spans="1:11" ht="11.25" customHeight="1">
      <c r="A57" s="25" t="s">
        <v>232</v>
      </c>
      <c r="B57" s="25"/>
      <c r="C57" s="25"/>
      <c r="D57" s="25"/>
      <c r="E57" s="25"/>
      <c r="F57" s="25"/>
      <c r="G57" s="25"/>
      <c r="H57" s="25"/>
    </row>
    <row r="58" spans="1:11" s="21" customFormat="1" ht="18" customHeight="1">
      <c r="A58" s="815" t="s">
        <v>2073</v>
      </c>
      <c r="B58" s="815"/>
      <c r="C58" s="815"/>
      <c r="D58" s="815"/>
      <c r="E58" s="815"/>
      <c r="F58" s="815"/>
      <c r="G58" s="815"/>
      <c r="H58" s="815"/>
    </row>
    <row r="59" spans="1:11" ht="9" customHeight="1">
      <c r="A59" s="816" t="s">
        <v>2085</v>
      </c>
      <c r="B59" s="816"/>
      <c r="C59" s="816"/>
      <c r="D59" s="816"/>
      <c r="E59" s="816"/>
      <c r="F59" s="816"/>
      <c r="G59" s="816"/>
      <c r="H59" s="816"/>
    </row>
    <row r="60" spans="1:11" ht="9" customHeight="1">
      <c r="A60" s="817" t="s">
        <v>2088</v>
      </c>
      <c r="B60" s="816"/>
      <c r="C60" s="816"/>
      <c r="D60" s="816"/>
      <c r="E60" s="816"/>
      <c r="F60" s="816"/>
      <c r="G60" s="816"/>
      <c r="H60" s="816"/>
    </row>
    <row r="61" spans="1:11" ht="18" customHeight="1">
      <c r="A61" s="815" t="s">
        <v>2093</v>
      </c>
      <c r="B61" s="815"/>
      <c r="C61" s="815"/>
      <c r="D61" s="815"/>
      <c r="E61" s="815"/>
      <c r="F61" s="815"/>
      <c r="G61" s="815"/>
      <c r="H61" s="815"/>
    </row>
    <row r="62" spans="1:11">
      <c r="K62" s="18"/>
    </row>
  </sheetData>
  <mergeCells count="5">
    <mergeCell ref="A58:H58"/>
    <mergeCell ref="A59:H59"/>
    <mergeCell ref="A60:H60"/>
    <mergeCell ref="A61:H61"/>
    <mergeCell ref="A1:H1"/>
  </mergeCells>
  <pageMargins left="0.75" right="0.75" top="1" bottom="1" header="0.5" footer="0.5"/>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Normal="100" workbookViewId="0">
      <selection sqref="A1:G1"/>
    </sheetView>
  </sheetViews>
  <sheetFormatPr defaultColWidth="8.85546875" defaultRowHeight="12.75"/>
  <cols>
    <col min="1" max="1" width="48.42578125" style="1" customWidth="1"/>
    <col min="2" max="7" width="14.42578125" style="1" customWidth="1"/>
    <col min="8" max="16384" width="8.85546875" style="1"/>
  </cols>
  <sheetData>
    <row r="1" spans="1:8" ht="12.75" customHeight="1">
      <c r="A1" s="893" t="s">
        <v>272</v>
      </c>
      <c r="B1" s="894"/>
      <c r="C1" s="894"/>
      <c r="D1" s="894"/>
      <c r="E1" s="894"/>
      <c r="F1" s="894"/>
      <c r="G1" s="894"/>
    </row>
    <row r="2" spans="1:8" ht="11.25" customHeight="1">
      <c r="A2" s="270"/>
      <c r="B2" s="219"/>
      <c r="C2" s="219"/>
      <c r="D2" s="219"/>
      <c r="E2" s="219"/>
      <c r="F2" s="220"/>
      <c r="G2" s="220"/>
    </row>
    <row r="3" spans="1:8" s="304" customFormat="1" ht="12.75" customHeight="1">
      <c r="A3" s="290" t="s">
        <v>515</v>
      </c>
      <c r="B3" s="76" t="s">
        <v>187</v>
      </c>
      <c r="C3" s="76" t="s">
        <v>185</v>
      </c>
      <c r="D3" s="76" t="s">
        <v>186</v>
      </c>
      <c r="E3" s="76" t="s">
        <v>184</v>
      </c>
      <c r="F3" s="98"/>
      <c r="G3" s="98"/>
      <c r="H3" s="386"/>
    </row>
    <row r="4" spans="1:8" ht="11.25" customHeight="1">
      <c r="A4" s="297" t="s">
        <v>261</v>
      </c>
      <c r="B4" s="309">
        <v>1</v>
      </c>
      <c r="C4" s="310" t="s">
        <v>262</v>
      </c>
      <c r="D4" s="310" t="s">
        <v>263</v>
      </c>
      <c r="E4" s="310" t="s">
        <v>264</v>
      </c>
      <c r="F4" s="220"/>
      <c r="G4" s="220"/>
      <c r="H4" s="5"/>
    </row>
    <row r="5" spans="1:8" ht="11.25" customHeight="1">
      <c r="A5" s="298" t="s">
        <v>68</v>
      </c>
      <c r="B5" s="309">
        <v>1</v>
      </c>
      <c r="C5" s="310" t="s">
        <v>150</v>
      </c>
      <c r="D5" s="310" t="s">
        <v>151</v>
      </c>
      <c r="E5" s="310" t="s">
        <v>152</v>
      </c>
      <c r="F5" s="220"/>
      <c r="G5" s="262"/>
      <c r="H5" s="5"/>
    </row>
    <row r="6" spans="1:8" ht="11.25" customHeight="1">
      <c r="A6" s="298" t="s">
        <v>72</v>
      </c>
      <c r="B6" s="309">
        <v>1</v>
      </c>
      <c r="C6" s="310" t="s">
        <v>160</v>
      </c>
      <c r="D6" s="310" t="s">
        <v>151</v>
      </c>
      <c r="E6" s="310" t="s">
        <v>161</v>
      </c>
      <c r="F6" s="220"/>
      <c r="G6" s="262"/>
      <c r="H6" s="5"/>
    </row>
    <row r="7" spans="1:8" ht="11.25" customHeight="1">
      <c r="A7" s="298" t="s">
        <v>162</v>
      </c>
      <c r="B7" s="309">
        <v>1</v>
      </c>
      <c r="C7" s="310" t="s">
        <v>80</v>
      </c>
      <c r="D7" s="310" t="s">
        <v>165</v>
      </c>
      <c r="E7" s="310" t="s">
        <v>166</v>
      </c>
      <c r="F7" s="220"/>
      <c r="G7" s="262"/>
      <c r="H7" s="5"/>
    </row>
    <row r="8" spans="1:8" ht="11.25" customHeight="1">
      <c r="A8" s="298" t="s">
        <v>167</v>
      </c>
      <c r="B8" s="309">
        <v>1</v>
      </c>
      <c r="C8" s="310" t="s">
        <v>168</v>
      </c>
      <c r="D8" s="310" t="s">
        <v>169</v>
      </c>
      <c r="E8" s="310" t="s">
        <v>170</v>
      </c>
      <c r="F8" s="220"/>
      <c r="G8" s="262"/>
    </row>
    <row r="9" spans="1:8" ht="11.25" customHeight="1">
      <c r="A9" s="444" t="s">
        <v>1952</v>
      </c>
      <c r="B9" s="309">
        <v>1</v>
      </c>
      <c r="C9" s="494" t="s">
        <v>1951</v>
      </c>
      <c r="D9" s="310" t="s">
        <v>263</v>
      </c>
      <c r="E9" s="310" t="s">
        <v>172</v>
      </c>
      <c r="F9" s="220"/>
      <c r="G9" s="220"/>
    </row>
    <row r="10" spans="1:8" ht="11.25" customHeight="1">
      <c r="A10" s="298" t="s">
        <v>173</v>
      </c>
      <c r="B10" s="309">
        <v>1</v>
      </c>
      <c r="C10" s="310" t="s">
        <v>171</v>
      </c>
      <c r="D10" s="310" t="s">
        <v>275</v>
      </c>
      <c r="E10" s="310" t="s">
        <v>174</v>
      </c>
      <c r="F10" s="220"/>
      <c r="G10" s="220"/>
    </row>
    <row r="11" spans="1:8" ht="11.25" customHeight="1">
      <c r="A11" s="298" t="s">
        <v>175</v>
      </c>
      <c r="B11" s="309">
        <v>1</v>
      </c>
      <c r="C11" s="310" t="s">
        <v>168</v>
      </c>
      <c r="D11" s="310" t="s">
        <v>176</v>
      </c>
      <c r="E11" s="310" t="s">
        <v>177</v>
      </c>
      <c r="F11" s="220"/>
      <c r="G11" s="220"/>
    </row>
    <row r="12" spans="1:8" ht="11.25" customHeight="1">
      <c r="A12" s="298" t="s">
        <v>178</v>
      </c>
      <c r="B12" s="309">
        <v>2</v>
      </c>
      <c r="C12" s="310" t="s">
        <v>43</v>
      </c>
      <c r="D12" s="310" t="s">
        <v>151</v>
      </c>
      <c r="E12" s="310" t="s">
        <v>161</v>
      </c>
      <c r="F12" s="220"/>
      <c r="G12" s="220"/>
    </row>
    <row r="13" spans="1:8" ht="11.25" customHeight="1">
      <c r="A13" s="298" t="s">
        <v>93</v>
      </c>
      <c r="B13" s="309">
        <v>1</v>
      </c>
      <c r="C13" s="310" t="s">
        <v>80</v>
      </c>
      <c r="D13" s="310" t="s">
        <v>151</v>
      </c>
      <c r="E13" s="310" t="s">
        <v>94</v>
      </c>
      <c r="F13" s="220"/>
      <c r="G13" s="220"/>
    </row>
    <row r="14" spans="1:8" ht="11.25" customHeight="1">
      <c r="A14" s="220"/>
      <c r="B14" s="220"/>
      <c r="C14" s="220"/>
      <c r="D14" s="220"/>
      <c r="E14" s="220"/>
      <c r="F14" s="220"/>
      <c r="G14" s="220"/>
    </row>
    <row r="15" spans="1:8" s="304" customFormat="1" ht="12.75" customHeight="1">
      <c r="A15" s="98" t="s">
        <v>516</v>
      </c>
      <c r="B15" s="4"/>
      <c r="C15" s="4"/>
      <c r="D15" s="4"/>
      <c r="E15" s="4"/>
      <c r="F15" s="4"/>
      <c r="G15" s="4"/>
      <c r="H15" s="304" t="s">
        <v>1950</v>
      </c>
    </row>
    <row r="16" spans="1:8" ht="11.25" customHeight="1">
      <c r="A16" s="311" t="s">
        <v>1105</v>
      </c>
      <c r="B16" s="901" t="s">
        <v>392</v>
      </c>
      <c r="C16" s="902"/>
      <c r="D16" s="902"/>
      <c r="E16" s="903"/>
      <c r="F16" s="220"/>
      <c r="G16" s="220"/>
    </row>
    <row r="17" spans="1:8" ht="11.25" customHeight="1">
      <c r="A17" s="311" t="s">
        <v>1008</v>
      </c>
      <c r="B17" s="904">
        <v>9</v>
      </c>
      <c r="C17" s="905"/>
      <c r="D17" s="905"/>
      <c r="E17" s="906"/>
      <c r="F17" s="220"/>
      <c r="G17" s="220"/>
    </row>
    <row r="18" spans="1:8" ht="11.25" customHeight="1">
      <c r="A18" s="220"/>
      <c r="B18" s="220"/>
      <c r="C18" s="220"/>
      <c r="D18" s="220"/>
      <c r="E18" s="220"/>
      <c r="F18" s="220"/>
      <c r="G18" s="220"/>
    </row>
    <row r="19" spans="1:8" s="304" customFormat="1" ht="12.75" customHeight="1">
      <c r="A19" s="767" t="s">
        <v>419</v>
      </c>
      <c r="B19" s="76" t="s">
        <v>88</v>
      </c>
      <c r="C19" s="76" t="s">
        <v>115</v>
      </c>
      <c r="D19" s="76" t="s">
        <v>89</v>
      </c>
      <c r="E19" s="76" t="s">
        <v>90</v>
      </c>
      <c r="F19" s="76" t="s">
        <v>420</v>
      </c>
      <c r="G19" s="76" t="s">
        <v>212</v>
      </c>
      <c r="H19" s="386"/>
    </row>
    <row r="20" spans="1:8" s="3" customFormat="1" ht="11.25" customHeight="1">
      <c r="A20" s="305" t="s">
        <v>1949</v>
      </c>
      <c r="B20" s="306">
        <v>10874</v>
      </c>
      <c r="C20" s="306">
        <v>5992</v>
      </c>
      <c r="D20" s="306">
        <v>7570</v>
      </c>
      <c r="E20" s="306">
        <v>2972</v>
      </c>
      <c r="F20" s="306">
        <v>27408</v>
      </c>
      <c r="G20" s="306">
        <v>247754</v>
      </c>
    </row>
    <row r="21" spans="1:8" s="3" customFormat="1" ht="11.25" customHeight="1">
      <c r="A21" s="263" t="s">
        <v>95</v>
      </c>
      <c r="B21" s="385" t="s">
        <v>1948</v>
      </c>
      <c r="C21" s="307" t="s">
        <v>96</v>
      </c>
      <c r="D21" s="307" t="s">
        <v>96</v>
      </c>
      <c r="E21" s="307" t="s">
        <v>96</v>
      </c>
      <c r="F21" s="308"/>
      <c r="G21" s="308"/>
    </row>
    <row r="22" spans="1:8" s="3" customFormat="1" ht="11.25" customHeight="1">
      <c r="A22" s="263" t="s">
        <v>91</v>
      </c>
      <c r="B22" s="307" t="s">
        <v>96</v>
      </c>
      <c r="C22" s="307" t="s">
        <v>96</v>
      </c>
      <c r="D22" s="307" t="s">
        <v>96</v>
      </c>
      <c r="E22" s="307" t="s">
        <v>96</v>
      </c>
      <c r="F22" s="308"/>
      <c r="G22" s="308"/>
    </row>
    <row r="23" spans="1:8" s="2" customFormat="1" ht="11.25" customHeight="1">
      <c r="A23" s="220"/>
      <c r="B23" s="220"/>
      <c r="C23" s="220"/>
      <c r="D23" s="220"/>
      <c r="E23" s="220"/>
      <c r="F23" s="220"/>
      <c r="G23" s="220"/>
    </row>
    <row r="24" spans="1:8" s="304" customFormat="1" ht="12.75" customHeight="1">
      <c r="A24" s="98" t="s">
        <v>302</v>
      </c>
      <c r="B24" s="4"/>
      <c r="C24" s="4"/>
      <c r="D24" s="4"/>
      <c r="E24" s="4"/>
      <c r="F24" s="4"/>
      <c r="G24" s="4"/>
      <c r="H24" s="386"/>
    </row>
    <row r="25" spans="1:8" s="2" customFormat="1" ht="11.25" customHeight="1">
      <c r="A25" s="262" t="s">
        <v>182</v>
      </c>
      <c r="B25" s="220"/>
      <c r="C25" s="220"/>
      <c r="D25" s="220"/>
      <c r="E25" s="220"/>
      <c r="F25" s="220"/>
      <c r="G25" s="220"/>
    </row>
    <row r="26" spans="1:8" s="2" customFormat="1" ht="11.25" customHeight="1">
      <c r="A26" s="262" t="s">
        <v>87</v>
      </c>
      <c r="B26" s="220"/>
      <c r="C26" s="220"/>
      <c r="D26" s="220"/>
      <c r="E26" s="220"/>
      <c r="F26" s="220"/>
      <c r="G26" s="220"/>
    </row>
    <row r="27" spans="1:8" s="2" customFormat="1" ht="11.25" customHeight="1">
      <c r="A27" s="220"/>
      <c r="B27" s="220"/>
      <c r="C27" s="220"/>
      <c r="D27" s="220"/>
      <c r="E27" s="220"/>
      <c r="F27" s="220"/>
      <c r="G27" s="220"/>
    </row>
    <row r="28" spans="1:8" s="304" customFormat="1" ht="12.75" customHeight="1">
      <c r="A28" s="98" t="s">
        <v>303</v>
      </c>
      <c r="B28" s="4"/>
      <c r="C28" s="4"/>
      <c r="D28" s="4"/>
      <c r="E28" s="4"/>
      <c r="F28" s="4"/>
      <c r="G28" s="4"/>
    </row>
    <row r="29" spans="1:8" s="2" customFormat="1" ht="11.25" customHeight="1">
      <c r="A29" s="262" t="s">
        <v>429</v>
      </c>
      <c r="B29" s="220"/>
      <c r="C29" s="220"/>
      <c r="D29" s="220"/>
      <c r="E29" s="220"/>
      <c r="F29" s="220"/>
      <c r="G29" s="220"/>
    </row>
    <row r="30" spans="1:8" s="2" customFormat="1" ht="11.25" customHeight="1">
      <c r="A30" s="262" t="s">
        <v>430</v>
      </c>
      <c r="B30" s="220"/>
      <c r="C30" s="220"/>
      <c r="D30" s="220"/>
      <c r="E30" s="220"/>
      <c r="F30" s="220"/>
      <c r="G30" s="220"/>
    </row>
    <row r="31" spans="1:8" s="2" customFormat="1" ht="11.25" customHeight="1">
      <c r="A31" s="220"/>
      <c r="B31" s="220"/>
      <c r="C31" s="220"/>
      <c r="D31" s="220"/>
      <c r="E31" s="220"/>
      <c r="F31" s="220"/>
      <c r="G31" s="220"/>
    </row>
    <row r="32" spans="1:8" s="313" customFormat="1" ht="9" customHeight="1">
      <c r="A32" s="278" t="s">
        <v>620</v>
      </c>
      <c r="B32" s="312"/>
      <c r="C32" s="312"/>
      <c r="D32" s="312"/>
      <c r="E32" s="312"/>
      <c r="F32" s="312"/>
      <c r="G32" s="312"/>
    </row>
    <row r="33" spans="1:7" s="2" customFormat="1" ht="11.25" customHeight="1">
      <c r="A33" s="220"/>
      <c r="B33" s="220"/>
      <c r="C33" s="220"/>
      <c r="D33" s="220"/>
      <c r="E33" s="220"/>
      <c r="F33" s="220"/>
      <c r="G33" s="220"/>
    </row>
    <row r="34" spans="1:7" s="2" customFormat="1" ht="9" customHeight="1">
      <c r="A34" s="241" t="s">
        <v>232</v>
      </c>
      <c r="B34" s="220"/>
      <c r="C34" s="220"/>
      <c r="D34" s="220"/>
      <c r="E34" s="220"/>
      <c r="F34" s="220"/>
      <c r="G34" s="220"/>
    </row>
    <row r="35" spans="1:7" s="2" customFormat="1" ht="9" customHeight="1">
      <c r="A35" s="240" t="s">
        <v>1947</v>
      </c>
      <c r="B35" s="220"/>
      <c r="C35" s="220"/>
      <c r="D35" s="220"/>
      <c r="E35" s="220"/>
      <c r="F35" s="220"/>
      <c r="G35" s="220"/>
    </row>
    <row r="36" spans="1:7" s="2" customFormat="1" ht="12"/>
    <row r="37" spans="1:7" s="2" customFormat="1" ht="12"/>
  </sheetData>
  <mergeCells count="3">
    <mergeCell ref="B16:E16"/>
    <mergeCell ref="B17:E17"/>
    <mergeCell ref="A1:G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zoomScaleNormal="100" workbookViewId="0">
      <selection sqref="A1:J1"/>
    </sheetView>
  </sheetViews>
  <sheetFormatPr defaultColWidth="8.85546875" defaultRowHeight="12.75"/>
  <cols>
    <col min="1" max="1" width="31.42578125" style="315" customWidth="1"/>
    <col min="2" max="8" width="9.42578125" style="315" customWidth="1"/>
    <col min="9" max="9" width="8.85546875" style="315"/>
    <col min="10" max="10" width="7.85546875" style="315" bestFit="1" customWidth="1"/>
    <col min="11" max="16384" width="8.85546875" style="315"/>
  </cols>
  <sheetData>
    <row r="1" spans="1:11" ht="12.75" customHeight="1">
      <c r="A1" s="907" t="s">
        <v>390</v>
      </c>
      <c r="B1" s="894"/>
      <c r="C1" s="894"/>
      <c r="D1" s="894"/>
      <c r="E1" s="894"/>
      <c r="F1" s="894"/>
      <c r="G1" s="894"/>
      <c r="H1" s="894"/>
      <c r="I1" s="894"/>
      <c r="J1" s="894"/>
    </row>
    <row r="2" spans="1:11" ht="11.25" customHeight="1">
      <c r="A2" s="316"/>
      <c r="B2" s="314"/>
      <c r="C2" s="314"/>
      <c r="D2" s="314"/>
      <c r="E2" s="314"/>
      <c r="F2" s="314"/>
      <c r="G2" s="314"/>
      <c r="H2" s="314"/>
      <c r="I2" s="314"/>
      <c r="J2" s="314"/>
    </row>
    <row r="3" spans="1:11" s="318" customFormat="1" ht="12.75" customHeight="1">
      <c r="A3" s="317" t="s">
        <v>290</v>
      </c>
      <c r="B3" s="150"/>
      <c r="C3" s="150"/>
      <c r="D3" s="150"/>
      <c r="E3" s="150"/>
      <c r="F3" s="150"/>
      <c r="G3" s="150"/>
      <c r="H3" s="150"/>
      <c r="I3" s="150"/>
      <c r="J3" s="150"/>
    </row>
    <row r="4" spans="1:11" s="320" customFormat="1" ht="11.25" customHeight="1">
      <c r="A4" s="333" t="s">
        <v>78</v>
      </c>
      <c r="B4" s="331" t="s">
        <v>1995</v>
      </c>
      <c r="C4" s="911"/>
      <c r="D4" s="336" t="s">
        <v>333</v>
      </c>
      <c r="E4" s="331" t="s">
        <v>1994</v>
      </c>
      <c r="F4" s="911"/>
      <c r="G4" s="319"/>
      <c r="H4" s="319"/>
      <c r="I4" s="319"/>
      <c r="J4" s="319"/>
    </row>
    <row r="5" spans="1:11" s="320" customFormat="1" ht="11.25" customHeight="1">
      <c r="A5" s="333" t="s">
        <v>79</v>
      </c>
      <c r="B5" s="331" t="s">
        <v>362</v>
      </c>
      <c r="C5" s="911"/>
      <c r="D5" s="333" t="s">
        <v>334</v>
      </c>
      <c r="E5" s="331" t="s">
        <v>1993</v>
      </c>
      <c r="F5" s="911"/>
      <c r="G5" s="319"/>
      <c r="H5" s="319"/>
      <c r="I5" s="319"/>
      <c r="J5" s="319"/>
    </row>
    <row r="6" spans="1:11" s="320" customFormat="1" ht="11.25" customHeight="1">
      <c r="A6" s="333" t="s">
        <v>153</v>
      </c>
      <c r="B6" s="331" t="s">
        <v>402</v>
      </c>
      <c r="C6" s="911"/>
      <c r="D6" s="333" t="s">
        <v>84</v>
      </c>
      <c r="E6" s="331" t="s">
        <v>1992</v>
      </c>
      <c r="F6" s="911"/>
      <c r="G6" s="319"/>
      <c r="H6" s="319"/>
      <c r="I6" s="319"/>
      <c r="J6" s="319"/>
    </row>
    <row r="7" spans="1:11" s="320" customFormat="1" ht="11.25" customHeight="1">
      <c r="A7" s="333" t="s">
        <v>154</v>
      </c>
      <c r="B7" s="331" t="s">
        <v>403</v>
      </c>
      <c r="C7" s="911"/>
      <c r="D7" s="333" t="s">
        <v>85</v>
      </c>
      <c r="E7" s="331" t="s">
        <v>1991</v>
      </c>
      <c r="F7" s="911"/>
      <c r="G7" s="319"/>
      <c r="H7" s="319"/>
      <c r="I7" s="319"/>
      <c r="J7" s="319"/>
    </row>
    <row r="8" spans="1:11" s="320" customFormat="1" ht="11.25" customHeight="1">
      <c r="A8" s="333" t="s">
        <v>155</v>
      </c>
      <c r="B8" s="331" t="s">
        <v>81</v>
      </c>
      <c r="C8" s="911"/>
      <c r="D8" s="911"/>
      <c r="E8" s="911"/>
      <c r="F8" s="911"/>
      <c r="G8" s="319"/>
      <c r="H8" s="319"/>
      <c r="I8" s="319"/>
      <c r="J8" s="319"/>
    </row>
    <row r="9" spans="1:11" s="320" customFormat="1" ht="11.25" customHeight="1">
      <c r="A9" s="334"/>
      <c r="B9" s="319"/>
      <c r="C9" s="319"/>
      <c r="D9" s="319"/>
      <c r="E9" s="319"/>
      <c r="F9" s="319"/>
      <c r="G9" s="319"/>
      <c r="H9" s="319"/>
      <c r="I9" s="319"/>
      <c r="J9" s="319"/>
    </row>
    <row r="10" spans="1:11" s="321" customFormat="1" ht="11.25" customHeight="1">
      <c r="A10" s="335" t="s">
        <v>156</v>
      </c>
      <c r="B10" s="332" t="s">
        <v>82</v>
      </c>
      <c r="C10" s="788"/>
      <c r="D10" s="788"/>
      <c r="E10" s="788"/>
      <c r="F10" s="788"/>
      <c r="G10" s="788"/>
      <c r="H10" s="788"/>
      <c r="I10" s="788"/>
      <c r="J10" s="788"/>
    </row>
    <row r="11" spans="1:11" s="321" customFormat="1" ht="11.25" customHeight="1">
      <c r="A11" s="335" t="s">
        <v>401</v>
      </c>
      <c r="B11" s="332" t="s">
        <v>83</v>
      </c>
      <c r="C11" s="788"/>
      <c r="D11" s="788"/>
      <c r="E11" s="788"/>
      <c r="F11" s="788"/>
      <c r="G11" s="788"/>
      <c r="H11" s="788"/>
      <c r="I11" s="788"/>
      <c r="J11" s="788"/>
    </row>
    <row r="12" spans="1:11" s="322" customFormat="1" ht="11.1" customHeight="1">
      <c r="A12" s="900"/>
      <c r="B12" s="900"/>
      <c r="C12" s="788"/>
      <c r="D12" s="788"/>
      <c r="E12" s="788"/>
      <c r="F12" s="788"/>
      <c r="G12" s="788"/>
      <c r="H12" s="788"/>
      <c r="I12" s="788"/>
      <c r="J12" s="788"/>
    </row>
    <row r="13" spans="1:11" s="318" customFormat="1" ht="12.75" customHeight="1">
      <c r="A13" s="769" t="s">
        <v>291</v>
      </c>
      <c r="B13" s="150"/>
      <c r="C13" s="150"/>
      <c r="D13" s="150"/>
      <c r="E13" s="150"/>
      <c r="F13" s="150"/>
      <c r="G13" s="768"/>
      <c r="H13" s="150"/>
      <c r="I13" s="150"/>
      <c r="J13" s="150"/>
      <c r="K13" s="321"/>
    </row>
    <row r="14" spans="1:11" s="323" customFormat="1" ht="11.25" customHeight="1">
      <c r="A14" s="196"/>
      <c r="B14" s="337">
        <v>2005</v>
      </c>
      <c r="C14" s="337">
        <v>2006</v>
      </c>
      <c r="D14" s="337">
        <v>2007</v>
      </c>
      <c r="E14" s="337">
        <v>2008</v>
      </c>
      <c r="F14" s="389" t="s">
        <v>1990</v>
      </c>
      <c r="G14" s="403">
        <v>2010</v>
      </c>
      <c r="H14" s="403">
        <v>2011</v>
      </c>
      <c r="I14" s="389" t="s">
        <v>1989</v>
      </c>
      <c r="J14" s="389" t="s">
        <v>1988</v>
      </c>
    </row>
    <row r="15" spans="1:11" s="323" customFormat="1" ht="11.25" customHeight="1">
      <c r="A15" s="737" t="s">
        <v>107</v>
      </c>
      <c r="B15" s="338">
        <v>4</v>
      </c>
      <c r="C15" s="339">
        <v>5</v>
      </c>
      <c r="D15" s="338">
        <v>6</v>
      </c>
      <c r="E15" s="338">
        <v>4</v>
      </c>
      <c r="F15" s="390">
        <v>4</v>
      </c>
      <c r="G15" s="390">
        <v>3</v>
      </c>
      <c r="H15" s="390">
        <v>4</v>
      </c>
      <c r="I15" s="340">
        <v>0.33300000000000002</v>
      </c>
      <c r="J15" s="340">
        <v>-0.33300000000000002</v>
      </c>
    </row>
    <row r="16" spans="1:11" s="323" customFormat="1" ht="11.25" customHeight="1">
      <c r="A16" s="737" t="s">
        <v>108</v>
      </c>
      <c r="B16" s="338">
        <v>110</v>
      </c>
      <c r="C16" s="338">
        <v>108</v>
      </c>
      <c r="D16" s="338">
        <v>114</v>
      </c>
      <c r="E16" s="338">
        <v>111</v>
      </c>
      <c r="F16" s="390">
        <v>126</v>
      </c>
      <c r="G16" s="390">
        <v>144</v>
      </c>
      <c r="H16" s="390">
        <v>170</v>
      </c>
      <c r="I16" s="340">
        <v>0.18099999999999999</v>
      </c>
      <c r="J16" s="340">
        <v>0.753</v>
      </c>
    </row>
    <row r="17" spans="1:11" s="323" customFormat="1" ht="11.25" customHeight="1">
      <c r="A17" s="737" t="s">
        <v>109</v>
      </c>
      <c r="B17" s="338">
        <v>225</v>
      </c>
      <c r="C17" s="338">
        <v>154</v>
      </c>
      <c r="D17" s="338">
        <v>167</v>
      </c>
      <c r="E17" s="338">
        <v>217</v>
      </c>
      <c r="F17" s="390">
        <v>190</v>
      </c>
      <c r="G17" s="390">
        <v>178</v>
      </c>
      <c r="H17" s="390">
        <v>176</v>
      </c>
      <c r="I17" s="340">
        <v>-1.0999999999999999E-2</v>
      </c>
      <c r="J17" s="340">
        <v>-6.0000000000000001E-3</v>
      </c>
    </row>
    <row r="18" spans="1:11" s="323" customFormat="1" ht="11.25" customHeight="1">
      <c r="A18" s="737" t="s">
        <v>110</v>
      </c>
      <c r="B18" s="338">
        <v>989</v>
      </c>
      <c r="C18" s="338">
        <v>937</v>
      </c>
      <c r="D18" s="338">
        <v>1029</v>
      </c>
      <c r="E18" s="338">
        <v>946</v>
      </c>
      <c r="F18" s="390">
        <v>836</v>
      </c>
      <c r="G18" s="390">
        <v>927</v>
      </c>
      <c r="H18" s="390">
        <v>603</v>
      </c>
      <c r="I18" s="340">
        <v>-0.35</v>
      </c>
      <c r="J18" s="340">
        <v>-0.36299999999999999</v>
      </c>
    </row>
    <row r="19" spans="1:11" s="323" customFormat="1" ht="11.25" customHeight="1">
      <c r="A19" s="737" t="s">
        <v>111</v>
      </c>
      <c r="B19" s="338">
        <v>1272</v>
      </c>
      <c r="C19" s="338">
        <v>1310</v>
      </c>
      <c r="D19" s="338">
        <v>1456</v>
      </c>
      <c r="E19" s="338">
        <v>1218</v>
      </c>
      <c r="F19" s="391">
        <v>1231</v>
      </c>
      <c r="G19" s="391">
        <v>1116</v>
      </c>
      <c r="H19" s="391">
        <v>1069</v>
      </c>
      <c r="I19" s="340">
        <v>-4.2000000000000003E-2</v>
      </c>
      <c r="J19" s="340">
        <v>-0.22500000000000001</v>
      </c>
    </row>
    <row r="20" spans="1:11" s="323" customFormat="1" ht="11.25" customHeight="1">
      <c r="A20" s="737" t="s">
        <v>112</v>
      </c>
      <c r="B20" s="338">
        <v>559</v>
      </c>
      <c r="C20" s="338">
        <v>559</v>
      </c>
      <c r="D20" s="338">
        <v>460</v>
      </c>
      <c r="E20" s="338">
        <v>331</v>
      </c>
      <c r="F20" s="390">
        <v>355</v>
      </c>
      <c r="G20" s="390">
        <v>315</v>
      </c>
      <c r="H20" s="390">
        <v>305</v>
      </c>
      <c r="I20" s="340">
        <v>-3.2000000000000001E-2</v>
      </c>
      <c r="J20" s="340">
        <v>-0.47799999999999998</v>
      </c>
    </row>
    <row r="21" spans="1:11" s="323" customFormat="1" ht="11.25" customHeight="1">
      <c r="A21" s="737" t="s">
        <v>113</v>
      </c>
      <c r="B21" s="338">
        <v>10108</v>
      </c>
      <c r="C21" s="338">
        <v>9649</v>
      </c>
      <c r="D21" s="338">
        <v>9421</v>
      </c>
      <c r="E21" s="338">
        <v>8203</v>
      </c>
      <c r="F21" s="391">
        <v>7912</v>
      </c>
      <c r="G21" s="391">
        <v>8367</v>
      </c>
      <c r="H21" s="391">
        <v>8365</v>
      </c>
      <c r="I21" s="340">
        <v>0</v>
      </c>
      <c r="J21" s="340">
        <v>-0.24</v>
      </c>
    </row>
    <row r="22" spans="1:11" s="323" customFormat="1" ht="11.25" customHeight="1">
      <c r="A22" s="737" t="s">
        <v>114</v>
      </c>
      <c r="B22" s="338">
        <v>404</v>
      </c>
      <c r="C22" s="338">
        <v>404</v>
      </c>
      <c r="D22" s="338">
        <v>410</v>
      </c>
      <c r="E22" s="338">
        <v>351</v>
      </c>
      <c r="F22" s="390">
        <v>271</v>
      </c>
      <c r="G22" s="390">
        <v>340</v>
      </c>
      <c r="H22" s="390">
        <v>346</v>
      </c>
      <c r="I22" s="340">
        <v>1.7999999999999999E-2</v>
      </c>
      <c r="J22" s="340">
        <v>-0.32600000000000001</v>
      </c>
    </row>
    <row r="23" spans="1:11" s="323" customFormat="1" ht="11.25" customHeight="1">
      <c r="A23" s="737" t="s">
        <v>121</v>
      </c>
      <c r="B23" s="338">
        <v>13671</v>
      </c>
      <c r="C23" s="338">
        <v>13126</v>
      </c>
      <c r="D23" s="338">
        <f>SUM(D15:D22)</f>
        <v>13063</v>
      </c>
      <c r="E23" s="338">
        <v>11381</v>
      </c>
      <c r="F23" s="391">
        <v>10925</v>
      </c>
      <c r="G23" s="391">
        <v>11389</v>
      </c>
      <c r="H23" s="391">
        <v>11038</v>
      </c>
      <c r="I23" s="340">
        <v>-3.1E-2</v>
      </c>
      <c r="J23" s="340">
        <v>-0.25</v>
      </c>
    </row>
    <row r="24" spans="1:11" s="323" customFormat="1" ht="11.25" customHeight="1">
      <c r="A24" s="737" t="s">
        <v>122</v>
      </c>
      <c r="B24" s="338">
        <v>33</v>
      </c>
      <c r="C24" s="338">
        <v>32</v>
      </c>
      <c r="D24" s="338">
        <v>31</v>
      </c>
      <c r="E24" s="338">
        <v>217</v>
      </c>
      <c r="F24" s="338">
        <v>29</v>
      </c>
      <c r="G24" s="404" t="s">
        <v>1987</v>
      </c>
      <c r="H24" s="404" t="s">
        <v>1987</v>
      </c>
      <c r="I24" s="338"/>
      <c r="J24" s="338"/>
    </row>
    <row r="25" spans="1:11" s="323" customFormat="1" ht="12" customHeight="1">
      <c r="A25" s="193" t="s">
        <v>123</v>
      </c>
      <c r="B25" s="789"/>
      <c r="C25" s="789"/>
      <c r="D25" s="789"/>
      <c r="E25" s="789"/>
      <c r="F25" s="789"/>
      <c r="G25" s="789"/>
      <c r="H25" s="789"/>
      <c r="I25" s="789"/>
      <c r="J25" s="789"/>
    </row>
    <row r="26" spans="1:11" s="323" customFormat="1" ht="12">
      <c r="A26" s="296"/>
      <c r="B26" s="790"/>
      <c r="C26" s="791"/>
      <c r="D26" s="791"/>
      <c r="E26" s="791"/>
      <c r="F26" s="791"/>
      <c r="G26" s="791"/>
      <c r="H26" s="791"/>
      <c r="I26" s="791"/>
      <c r="J26" s="791"/>
    </row>
    <row r="27" spans="1:11" s="318" customFormat="1" ht="12.75" customHeight="1">
      <c r="A27" s="317" t="s">
        <v>292</v>
      </c>
      <c r="B27" s="147"/>
      <c r="C27" s="147"/>
      <c r="D27" s="147"/>
      <c r="E27" s="147"/>
      <c r="F27" s="147"/>
      <c r="G27" s="147"/>
      <c r="H27" s="147"/>
      <c r="I27" s="147"/>
      <c r="J27" s="147"/>
      <c r="K27" s="475"/>
    </row>
    <row r="28" spans="1:11" s="323" customFormat="1" ht="11.25" customHeight="1">
      <c r="A28" s="742" t="s">
        <v>124</v>
      </c>
      <c r="B28" s="792"/>
      <c r="C28" s="792"/>
      <c r="D28" s="792"/>
      <c r="E28" s="792"/>
      <c r="F28" s="792"/>
      <c r="G28" s="792"/>
      <c r="H28" s="792"/>
      <c r="I28" s="792"/>
      <c r="J28" s="792"/>
    </row>
    <row r="29" spans="1:11" s="323" customFormat="1" ht="11.25" customHeight="1">
      <c r="A29" s="344" t="s">
        <v>895</v>
      </c>
      <c r="B29" s="337">
        <v>2004</v>
      </c>
      <c r="C29" s="337">
        <v>2005</v>
      </c>
      <c r="D29" s="337">
        <v>2006</v>
      </c>
      <c r="E29" s="337">
        <v>2007</v>
      </c>
      <c r="F29" s="337">
        <v>2008</v>
      </c>
      <c r="G29" s="337">
        <v>2009</v>
      </c>
      <c r="H29" s="337">
        <v>2010</v>
      </c>
      <c r="I29" s="793"/>
      <c r="J29" s="793"/>
    </row>
    <row r="30" spans="1:11" s="323" customFormat="1" ht="11.25" customHeight="1">
      <c r="A30" s="198" t="s">
        <v>896</v>
      </c>
      <c r="B30" s="349">
        <v>3552</v>
      </c>
      <c r="C30" s="349">
        <v>3599</v>
      </c>
      <c r="D30" s="349">
        <v>3416</v>
      </c>
      <c r="E30" s="349">
        <v>3513</v>
      </c>
      <c r="F30" s="349">
        <v>3160</v>
      </c>
      <c r="G30" s="349">
        <v>3574</v>
      </c>
      <c r="H30" s="349">
        <v>3067</v>
      </c>
      <c r="I30" s="794"/>
      <c r="J30" s="794"/>
    </row>
    <row r="31" spans="1:11" s="323" customFormat="1" ht="11.25" customHeight="1">
      <c r="A31" s="198" t="s">
        <v>1009</v>
      </c>
      <c r="B31" s="350">
        <v>141908</v>
      </c>
      <c r="C31" s="350">
        <v>146067</v>
      </c>
      <c r="D31" s="350">
        <v>152591</v>
      </c>
      <c r="E31" s="350">
        <v>146804</v>
      </c>
      <c r="F31" s="350">
        <v>145443</v>
      </c>
      <c r="G31" s="388" t="s">
        <v>1986</v>
      </c>
      <c r="H31" s="388" t="s">
        <v>1986</v>
      </c>
      <c r="I31" s="795"/>
      <c r="J31" s="795"/>
    </row>
    <row r="32" spans="1:11" s="323" customFormat="1" ht="11.25" customHeight="1">
      <c r="A32" s="345" t="s">
        <v>1010</v>
      </c>
      <c r="B32" s="350">
        <v>120000</v>
      </c>
      <c r="C32" s="350">
        <v>124900</v>
      </c>
      <c r="D32" s="350">
        <v>125500</v>
      </c>
      <c r="E32" s="350">
        <v>127000</v>
      </c>
      <c r="F32" s="350">
        <v>125000</v>
      </c>
      <c r="G32" s="350">
        <v>125000</v>
      </c>
      <c r="H32" s="350">
        <v>125000</v>
      </c>
      <c r="I32" s="795"/>
      <c r="J32" s="795"/>
    </row>
    <row r="33" spans="1:11" s="323" customFormat="1" ht="11.25" customHeight="1">
      <c r="A33" s="346" t="s">
        <v>1125</v>
      </c>
      <c r="B33" s="351"/>
      <c r="C33" s="351"/>
      <c r="D33" s="351"/>
      <c r="E33" s="351"/>
      <c r="F33" s="351"/>
      <c r="G33" s="351"/>
      <c r="H33" s="351"/>
      <c r="I33" s="795"/>
      <c r="J33" s="795"/>
    </row>
    <row r="34" spans="1:11" s="323" customFormat="1" ht="11.25" customHeight="1">
      <c r="A34" s="345" t="s">
        <v>896</v>
      </c>
      <c r="B34" s="349">
        <v>1080</v>
      </c>
      <c r="C34" s="349">
        <v>974</v>
      </c>
      <c r="D34" s="349">
        <v>711</v>
      </c>
      <c r="E34" s="349">
        <v>627</v>
      </c>
      <c r="F34" s="349">
        <v>466</v>
      </c>
      <c r="G34" s="349">
        <v>467</v>
      </c>
      <c r="H34" s="349">
        <v>400</v>
      </c>
      <c r="I34" s="794"/>
      <c r="J34" s="794"/>
    </row>
    <row r="35" spans="1:11" s="323" customFormat="1" ht="11.25" customHeight="1">
      <c r="A35" s="198" t="s">
        <v>1009</v>
      </c>
      <c r="B35" s="350">
        <v>210418</v>
      </c>
      <c r="C35" s="350">
        <v>232087</v>
      </c>
      <c r="D35" s="350">
        <v>246099</v>
      </c>
      <c r="E35" s="350">
        <v>242049</v>
      </c>
      <c r="F35" s="350">
        <v>245697</v>
      </c>
      <c r="G35" s="388" t="s">
        <v>1986</v>
      </c>
      <c r="H35" s="388" t="s">
        <v>1986</v>
      </c>
      <c r="I35" s="795"/>
      <c r="J35" s="795"/>
    </row>
    <row r="36" spans="1:11" s="323" customFormat="1" ht="11.25" customHeight="1">
      <c r="A36" s="345" t="s">
        <v>1010</v>
      </c>
      <c r="B36" s="350">
        <v>170970</v>
      </c>
      <c r="C36" s="350">
        <v>179950</v>
      </c>
      <c r="D36" s="350">
        <v>195000</v>
      </c>
      <c r="E36" s="350">
        <v>190839</v>
      </c>
      <c r="F36" s="350">
        <v>191543</v>
      </c>
      <c r="G36" s="350">
        <v>179975</v>
      </c>
      <c r="H36" s="350">
        <v>184768</v>
      </c>
      <c r="I36" s="795"/>
      <c r="J36" s="795"/>
    </row>
    <row r="37" spans="1:11" s="324" customFormat="1" ht="11.25" customHeight="1">
      <c r="A37" s="292"/>
      <c r="B37" s="292"/>
      <c r="C37" s="292"/>
      <c r="D37" s="292"/>
      <c r="E37" s="292"/>
      <c r="F37" s="292"/>
      <c r="G37" s="292"/>
      <c r="H37" s="292"/>
      <c r="I37" s="796"/>
      <c r="J37" s="796"/>
    </row>
    <row r="38" spans="1:11" s="324" customFormat="1" ht="11.25" customHeight="1">
      <c r="A38" s="341" t="s">
        <v>1985</v>
      </c>
      <c r="B38" s="292"/>
      <c r="C38" s="292"/>
      <c r="D38" s="292"/>
      <c r="E38" s="292"/>
      <c r="F38" s="292"/>
      <c r="G38" s="292"/>
      <c r="H38" s="292"/>
      <c r="I38" s="796"/>
      <c r="J38" s="796"/>
    </row>
    <row r="39" spans="1:11" s="323" customFormat="1" ht="11.25" customHeight="1">
      <c r="A39" s="348"/>
      <c r="B39" s="909" t="s">
        <v>56</v>
      </c>
      <c r="C39" s="910"/>
      <c r="D39" s="342"/>
      <c r="E39" s="342"/>
      <c r="F39" s="342"/>
      <c r="G39" s="342"/>
      <c r="H39" s="342"/>
      <c r="I39" s="797"/>
      <c r="J39" s="797"/>
      <c r="K39" s="474"/>
    </row>
    <row r="40" spans="1:11" s="323" customFormat="1" ht="11.25" customHeight="1">
      <c r="A40" s="347" t="s">
        <v>57</v>
      </c>
      <c r="B40" s="352" t="s">
        <v>58</v>
      </c>
      <c r="C40" s="352" t="s">
        <v>59</v>
      </c>
      <c r="D40" s="342"/>
      <c r="E40" s="342"/>
      <c r="F40" s="342"/>
      <c r="G40" s="342"/>
      <c r="H40" s="342"/>
      <c r="I40" s="797"/>
      <c r="J40" s="797"/>
    </row>
    <row r="41" spans="1:11" s="323" customFormat="1" ht="11.25" customHeight="1">
      <c r="A41" s="347" t="s">
        <v>60</v>
      </c>
      <c r="B41" s="353" t="s">
        <v>61</v>
      </c>
      <c r="C41" s="353" t="s">
        <v>62</v>
      </c>
      <c r="D41" s="342"/>
      <c r="E41" s="342"/>
      <c r="F41" s="342"/>
      <c r="G41" s="342"/>
      <c r="H41" s="342"/>
      <c r="I41" s="797"/>
      <c r="J41" s="797"/>
    </row>
    <row r="42" spans="1:11" s="323" customFormat="1" ht="11.25" customHeight="1">
      <c r="A42" s="347" t="s">
        <v>243</v>
      </c>
      <c r="B42" s="353" t="s">
        <v>354</v>
      </c>
      <c r="C42" s="353" t="s">
        <v>147</v>
      </c>
      <c r="D42" s="342"/>
      <c r="E42" s="342"/>
      <c r="F42" s="342"/>
      <c r="G42" s="342"/>
      <c r="H42" s="342"/>
      <c r="I42" s="797"/>
      <c r="J42" s="797"/>
    </row>
    <row r="43" spans="1:11" s="323" customFormat="1" ht="11.25" customHeight="1">
      <c r="A43" s="341"/>
      <c r="B43" s="343"/>
      <c r="C43" s="343"/>
      <c r="D43" s="342"/>
      <c r="E43" s="342"/>
      <c r="F43" s="342"/>
      <c r="G43" s="342"/>
      <c r="H43" s="342"/>
      <c r="I43" s="797"/>
      <c r="J43" s="797"/>
    </row>
    <row r="44" spans="1:11" s="323" customFormat="1" ht="11.25" customHeight="1">
      <c r="A44" s="347" t="s">
        <v>469</v>
      </c>
      <c r="B44" s="354">
        <v>6.5000000000000002E-2</v>
      </c>
      <c r="C44" s="343"/>
      <c r="D44" s="342"/>
      <c r="E44" s="342"/>
      <c r="F44" s="342"/>
      <c r="G44" s="342"/>
      <c r="H44" s="342"/>
      <c r="I44" s="797"/>
      <c r="J44" s="797"/>
    </row>
    <row r="45" spans="1:11" s="324" customFormat="1" ht="11.25" customHeight="1">
      <c r="A45" s="292"/>
      <c r="B45" s="292"/>
      <c r="C45" s="292"/>
      <c r="D45" s="292"/>
      <c r="E45" s="292"/>
      <c r="F45" s="292"/>
      <c r="G45" s="292"/>
      <c r="H45" s="292"/>
      <c r="I45" s="796"/>
      <c r="J45" s="796"/>
    </row>
    <row r="46" spans="1:11" s="318" customFormat="1" ht="12.75" customHeight="1">
      <c r="A46" s="317" t="s">
        <v>293</v>
      </c>
      <c r="B46" s="150"/>
      <c r="C46" s="150"/>
      <c r="D46" s="150"/>
      <c r="E46" s="150"/>
      <c r="F46" s="150"/>
      <c r="G46" s="150"/>
      <c r="H46" s="150"/>
      <c r="I46" s="150"/>
      <c r="J46" s="150"/>
    </row>
    <row r="47" spans="1:11" s="323" customFormat="1" ht="11.25" customHeight="1">
      <c r="A47" s="189" t="s">
        <v>1984</v>
      </c>
      <c r="B47" s="338">
        <v>5</v>
      </c>
      <c r="C47" s="193"/>
      <c r="D47" s="193"/>
      <c r="E47" s="193"/>
      <c r="F47" s="193"/>
      <c r="G47" s="193"/>
      <c r="H47" s="193"/>
      <c r="I47" s="193"/>
      <c r="J47" s="193"/>
    </row>
    <row r="48" spans="1:11" s="323" customFormat="1" ht="11.25" customHeight="1">
      <c r="A48" s="737" t="s">
        <v>252</v>
      </c>
      <c r="B48" s="338">
        <v>2</v>
      </c>
      <c r="C48" s="193"/>
      <c r="D48" s="193"/>
      <c r="E48" s="193"/>
      <c r="F48" s="193"/>
      <c r="G48" s="193"/>
      <c r="H48" s="193"/>
      <c r="I48" s="193"/>
      <c r="J48" s="193"/>
    </row>
    <row r="49" spans="1:10" s="323" customFormat="1" ht="11.25" customHeight="1">
      <c r="A49" s="737" t="s">
        <v>253</v>
      </c>
      <c r="B49" s="338">
        <v>908</v>
      </c>
      <c r="C49" s="193"/>
      <c r="D49" s="193"/>
      <c r="E49" s="193"/>
      <c r="F49" s="193"/>
      <c r="G49" s="193"/>
      <c r="H49" s="193"/>
      <c r="I49" s="193"/>
      <c r="J49" s="193"/>
    </row>
    <row r="50" spans="1:10" s="323" customFormat="1" ht="11.25" customHeight="1">
      <c r="A50" s="737" t="s">
        <v>533</v>
      </c>
      <c r="B50" s="338">
        <v>27</v>
      </c>
      <c r="C50" s="193"/>
      <c r="D50" s="193"/>
      <c r="E50" s="193"/>
      <c r="F50" s="193"/>
      <c r="G50" s="193"/>
      <c r="H50" s="193"/>
      <c r="I50" s="193"/>
      <c r="J50" s="193"/>
    </row>
    <row r="51" spans="1:10" s="323" customFormat="1" ht="11.25" customHeight="1">
      <c r="A51" s="737" t="s">
        <v>254</v>
      </c>
      <c r="B51" s="338">
        <v>600</v>
      </c>
      <c r="C51" s="193"/>
      <c r="D51" s="193"/>
      <c r="E51" s="193"/>
      <c r="F51" s="193"/>
      <c r="G51" s="193"/>
      <c r="H51" s="193"/>
      <c r="I51" s="193"/>
      <c r="J51" s="193"/>
    </row>
    <row r="52" spans="1:10" s="323" customFormat="1" ht="11.25" customHeight="1">
      <c r="A52" s="737" t="s">
        <v>255</v>
      </c>
      <c r="B52" s="355" t="s">
        <v>1983</v>
      </c>
      <c r="C52" s="193"/>
      <c r="D52" s="193"/>
      <c r="E52" s="193"/>
      <c r="F52" s="193"/>
      <c r="G52" s="193"/>
      <c r="H52" s="193"/>
      <c r="I52" s="193"/>
      <c r="J52" s="193"/>
    </row>
    <row r="53" spans="1:10" s="323" customFormat="1" ht="11.25" customHeight="1">
      <c r="A53" s="737" t="s">
        <v>256</v>
      </c>
      <c r="B53" s="338">
        <v>150</v>
      </c>
      <c r="C53" s="193"/>
      <c r="D53" s="193"/>
      <c r="E53" s="193"/>
      <c r="F53" s="193"/>
      <c r="G53" s="193"/>
      <c r="H53" s="193"/>
      <c r="I53" s="193"/>
      <c r="J53" s="193"/>
    </row>
    <row r="54" spans="1:10" s="323" customFormat="1" ht="11.25" customHeight="1">
      <c r="A54" s="737" t="s">
        <v>255</v>
      </c>
      <c r="B54" s="355" t="s">
        <v>1982</v>
      </c>
      <c r="C54" s="193"/>
      <c r="D54" s="193"/>
      <c r="E54" s="193"/>
      <c r="F54" s="193"/>
      <c r="G54" s="193"/>
      <c r="H54" s="193"/>
      <c r="I54" s="193"/>
      <c r="J54" s="193"/>
    </row>
    <row r="55" spans="1:10" s="324" customFormat="1" ht="11.25" customHeight="1">
      <c r="A55" s="292"/>
      <c r="B55" s="292"/>
      <c r="C55" s="292"/>
      <c r="D55" s="292"/>
      <c r="E55" s="292"/>
      <c r="F55" s="292"/>
      <c r="G55" s="292"/>
      <c r="H55" s="292"/>
      <c r="I55" s="292"/>
      <c r="J55" s="292"/>
    </row>
    <row r="56" spans="1:10" s="318" customFormat="1" ht="12.75" customHeight="1">
      <c r="A56" s="317" t="s">
        <v>77</v>
      </c>
      <c r="B56" s="150"/>
      <c r="C56" s="150"/>
      <c r="D56" s="150"/>
      <c r="E56" s="150"/>
      <c r="F56" s="150"/>
      <c r="G56" s="150"/>
      <c r="H56" s="150"/>
      <c r="I56" s="150"/>
      <c r="J56" s="150"/>
    </row>
    <row r="57" spans="1:10" s="322" customFormat="1" ht="11.25" customHeight="1">
      <c r="A57" s="105" t="s">
        <v>257</v>
      </c>
      <c r="B57" s="338">
        <v>166</v>
      </c>
      <c r="C57" s="193"/>
      <c r="D57" s="193"/>
      <c r="E57" s="193"/>
      <c r="F57" s="193"/>
      <c r="G57" s="193"/>
      <c r="H57" s="193"/>
      <c r="I57" s="193"/>
      <c r="J57" s="193"/>
    </row>
    <row r="58" spans="1:10" s="322" customFormat="1" ht="11.25" customHeight="1">
      <c r="A58" s="737" t="s">
        <v>258</v>
      </c>
      <c r="B58" s="338">
        <v>15</v>
      </c>
      <c r="C58" s="193"/>
      <c r="D58" s="193"/>
      <c r="E58" s="193"/>
      <c r="F58" s="193"/>
      <c r="G58" s="193"/>
      <c r="H58" s="193"/>
      <c r="I58" s="193"/>
      <c r="J58" s="193"/>
    </row>
    <row r="59" spans="1:10" s="322" customFormat="1" ht="11.25" customHeight="1">
      <c r="A59" s="737" t="s">
        <v>259</v>
      </c>
      <c r="B59" s="338">
        <v>2</v>
      </c>
      <c r="C59" s="193"/>
      <c r="D59" s="193"/>
      <c r="E59" s="193"/>
      <c r="F59" s="193"/>
      <c r="G59" s="193"/>
      <c r="H59" s="193"/>
      <c r="I59" s="193"/>
      <c r="J59" s="193"/>
    </row>
    <row r="60" spans="1:10" s="322" customFormat="1" ht="11.25" customHeight="1">
      <c r="A60" s="737" t="s">
        <v>309</v>
      </c>
      <c r="B60" s="338">
        <v>2</v>
      </c>
      <c r="C60" s="193"/>
      <c r="D60" s="193"/>
      <c r="E60" s="193"/>
      <c r="F60" s="193"/>
      <c r="G60" s="193"/>
      <c r="H60" s="193"/>
      <c r="I60" s="193"/>
      <c r="J60" s="193"/>
    </row>
    <row r="61" spans="1:10" s="322" customFormat="1" ht="11.25" customHeight="1">
      <c r="A61" s="737" t="s">
        <v>308</v>
      </c>
      <c r="B61" s="338">
        <v>1</v>
      </c>
      <c r="C61" s="193"/>
      <c r="D61" s="193"/>
      <c r="E61" s="193"/>
      <c r="F61" s="193"/>
      <c r="G61" s="193"/>
      <c r="H61" s="193"/>
      <c r="I61" s="193"/>
      <c r="J61" s="193"/>
    </row>
    <row r="62" spans="1:10" s="322" customFormat="1" ht="11.25" customHeight="1">
      <c r="A62" s="737" t="s">
        <v>260</v>
      </c>
      <c r="B62" s="338">
        <v>24</v>
      </c>
      <c r="C62" s="193"/>
      <c r="D62" s="193"/>
      <c r="E62" s="193"/>
      <c r="F62" s="193"/>
      <c r="G62" s="193"/>
      <c r="H62" s="193"/>
      <c r="I62" s="193"/>
      <c r="J62" s="193"/>
    </row>
    <row r="63" spans="1:10">
      <c r="A63" s="292"/>
      <c r="B63" s="292"/>
      <c r="C63" s="292"/>
      <c r="D63" s="292"/>
      <c r="E63" s="292"/>
      <c r="F63" s="292"/>
      <c r="G63" s="292"/>
      <c r="H63" s="292"/>
      <c r="I63" s="292"/>
      <c r="J63" s="292"/>
    </row>
    <row r="64" spans="1:10" s="318" customFormat="1" ht="12.75" customHeight="1">
      <c r="A64" s="147" t="s">
        <v>1001</v>
      </c>
      <c r="B64" s="150"/>
      <c r="C64" s="150"/>
      <c r="D64" s="150"/>
      <c r="E64" s="150"/>
      <c r="F64" s="150"/>
      <c r="G64" s="150"/>
      <c r="H64" s="150"/>
      <c r="I64" s="150"/>
      <c r="J64" s="150"/>
    </row>
    <row r="65" spans="1:10" s="326" customFormat="1" ht="11.25" customHeight="1">
      <c r="A65" s="325" t="s">
        <v>513</v>
      </c>
      <c r="B65" s="325"/>
      <c r="C65" s="325" t="s">
        <v>1981</v>
      </c>
      <c r="D65" s="325"/>
      <c r="E65" s="325"/>
      <c r="F65" s="325"/>
      <c r="G65" s="325"/>
      <c r="H65" s="325"/>
      <c r="I65" s="325"/>
      <c r="J65" s="325"/>
    </row>
    <row r="66" spans="1:10" s="326" customFormat="1" ht="11.25" customHeight="1">
      <c r="A66" s="325" t="s">
        <v>195</v>
      </c>
      <c r="B66" s="325"/>
      <c r="C66" s="325" t="s">
        <v>1980</v>
      </c>
      <c r="D66" s="325"/>
      <c r="E66" s="325"/>
      <c r="F66" s="325"/>
      <c r="G66" s="325"/>
      <c r="H66" s="325"/>
      <c r="I66" s="325"/>
      <c r="J66" s="325"/>
    </row>
    <row r="67" spans="1:10" s="326" customFormat="1" ht="11.25" customHeight="1">
      <c r="A67" s="325" t="s">
        <v>196</v>
      </c>
      <c r="B67" s="325"/>
      <c r="C67" s="325" t="s">
        <v>1979</v>
      </c>
      <c r="D67" s="325"/>
      <c r="E67" s="325"/>
      <c r="F67" s="325"/>
      <c r="G67" s="325"/>
      <c r="H67" s="325"/>
      <c r="I67" s="325"/>
      <c r="J67" s="325"/>
    </row>
    <row r="68" spans="1:10" s="326" customFormat="1" ht="11.25" customHeight="1">
      <c r="A68" s="325" t="s">
        <v>197</v>
      </c>
      <c r="B68" s="325"/>
      <c r="C68" s="325" t="s">
        <v>1978</v>
      </c>
      <c r="D68" s="325"/>
      <c r="E68" s="325"/>
      <c r="F68" s="325"/>
      <c r="G68" s="325"/>
      <c r="H68" s="325"/>
      <c r="I68" s="325"/>
      <c r="J68" s="325"/>
    </row>
    <row r="69" spans="1:10" s="326" customFormat="1" ht="11.25" customHeight="1">
      <c r="A69" s="325" t="s">
        <v>306</v>
      </c>
      <c r="B69" s="325"/>
      <c r="C69" s="387" t="s">
        <v>1977</v>
      </c>
      <c r="D69" s="325"/>
      <c r="E69" s="325"/>
      <c r="F69" s="325"/>
      <c r="G69" s="325"/>
      <c r="H69" s="325"/>
      <c r="I69" s="325"/>
      <c r="J69" s="325"/>
    </row>
    <row r="70" spans="1:10" s="326" customFormat="1" ht="11.25" customHeight="1">
      <c r="A70" s="325" t="s">
        <v>316</v>
      </c>
      <c r="B70" s="325"/>
      <c r="C70" s="325" t="s">
        <v>1976</v>
      </c>
      <c r="D70" s="325"/>
      <c r="E70" s="325"/>
      <c r="F70" s="325"/>
      <c r="G70" s="325"/>
      <c r="H70" s="325"/>
      <c r="I70" s="325"/>
      <c r="J70" s="325"/>
    </row>
    <row r="71" spans="1:10" s="326" customFormat="1" ht="11.25" customHeight="1">
      <c r="A71" s="325" t="s">
        <v>211</v>
      </c>
      <c r="B71" s="325"/>
      <c r="C71" s="325" t="s">
        <v>119</v>
      </c>
      <c r="D71" s="325"/>
      <c r="E71" s="325"/>
      <c r="F71" s="325"/>
      <c r="G71" s="325"/>
      <c r="H71" s="325"/>
      <c r="I71" s="325"/>
      <c r="J71" s="325"/>
    </row>
    <row r="72" spans="1:10" s="326" customFormat="1" ht="11.25" customHeight="1">
      <c r="A72" s="325" t="s">
        <v>300</v>
      </c>
      <c r="B72" s="325"/>
      <c r="C72" s="325"/>
      <c r="D72" s="325"/>
      <c r="E72" s="325"/>
      <c r="F72" s="325"/>
      <c r="G72" s="325"/>
      <c r="H72" s="325"/>
      <c r="I72" s="325"/>
      <c r="J72" s="325"/>
    </row>
    <row r="73" spans="1:10" s="326" customFormat="1" ht="11.25" customHeight="1">
      <c r="A73" s="325" t="s">
        <v>125</v>
      </c>
      <c r="B73" s="325"/>
      <c r="C73" s="325" t="s">
        <v>1975</v>
      </c>
      <c r="D73" s="325"/>
      <c r="E73" s="325"/>
      <c r="F73" s="325"/>
      <c r="G73" s="325"/>
      <c r="H73" s="325"/>
      <c r="I73" s="325"/>
      <c r="J73" s="325"/>
    </row>
    <row r="74" spans="1:10" s="326" customFormat="1" ht="11.25" customHeight="1">
      <c r="A74" s="325" t="s">
        <v>126</v>
      </c>
      <c r="B74" s="325"/>
      <c r="C74" s="325" t="s">
        <v>1974</v>
      </c>
      <c r="D74" s="325"/>
      <c r="E74" s="325"/>
      <c r="F74" s="325"/>
      <c r="G74" s="325"/>
      <c r="H74" s="325"/>
      <c r="I74" s="325"/>
      <c r="J74" s="325"/>
    </row>
    <row r="75" spans="1:10" s="326" customFormat="1" ht="11.25" customHeight="1">
      <c r="A75" s="325" t="s">
        <v>317</v>
      </c>
      <c r="B75" s="325"/>
      <c r="C75" s="387" t="s">
        <v>1973</v>
      </c>
      <c r="D75" s="325"/>
      <c r="E75" s="325"/>
      <c r="F75" s="325"/>
      <c r="G75" s="325"/>
      <c r="H75" s="325"/>
      <c r="I75" s="325"/>
      <c r="J75" s="325"/>
    </row>
    <row r="76" spans="1:10" s="326" customFormat="1" ht="11.25" customHeight="1">
      <c r="A76" s="325" t="s">
        <v>213</v>
      </c>
      <c r="B76" s="325"/>
      <c r="C76" s="325" t="s">
        <v>1972</v>
      </c>
      <c r="D76" s="325"/>
      <c r="E76" s="325"/>
      <c r="F76" s="325"/>
      <c r="G76" s="325"/>
      <c r="H76" s="325"/>
      <c r="I76" s="325"/>
      <c r="J76" s="325"/>
    </row>
    <row r="77" spans="1:10" s="326" customFormat="1" ht="11.25" customHeight="1">
      <c r="A77" s="325" t="s">
        <v>214</v>
      </c>
      <c r="B77" s="325"/>
      <c r="C77" s="325" t="s">
        <v>1971</v>
      </c>
      <c r="D77" s="325"/>
      <c r="E77" s="325"/>
      <c r="F77" s="325"/>
      <c r="G77" s="325"/>
      <c r="H77" s="325"/>
      <c r="I77" s="325"/>
      <c r="J77" s="325"/>
    </row>
    <row r="78" spans="1:10" s="326" customFormat="1" ht="11.25" customHeight="1">
      <c r="A78" s="325" t="s">
        <v>215</v>
      </c>
      <c r="B78" s="325"/>
      <c r="C78" s="325" t="s">
        <v>1970</v>
      </c>
      <c r="D78" s="325"/>
      <c r="E78" s="325"/>
      <c r="F78" s="325"/>
      <c r="G78" s="325"/>
      <c r="H78" s="325"/>
      <c r="I78" s="325"/>
      <c r="J78" s="325"/>
    </row>
    <row r="79" spans="1:10" s="326" customFormat="1" ht="11.25" customHeight="1">
      <c r="A79" s="325" t="s">
        <v>365</v>
      </c>
      <c r="B79" s="325"/>
      <c r="C79" s="325" t="s">
        <v>460</v>
      </c>
      <c r="D79" s="325"/>
      <c r="E79" s="325"/>
      <c r="F79" s="325"/>
      <c r="G79" s="325"/>
      <c r="H79" s="325"/>
      <c r="I79" s="325"/>
      <c r="J79" s="325"/>
    </row>
    <row r="80" spans="1:10" s="326" customFormat="1" ht="11.25" customHeight="1">
      <c r="A80" s="325" t="s">
        <v>238</v>
      </c>
      <c r="B80" s="325"/>
      <c r="C80" s="325" t="s">
        <v>239</v>
      </c>
      <c r="D80" s="325"/>
      <c r="E80" s="325"/>
      <c r="F80" s="325"/>
      <c r="G80" s="325"/>
      <c r="H80" s="325"/>
      <c r="I80" s="325"/>
      <c r="J80" s="325"/>
    </row>
    <row r="81" spans="1:10" s="326" customFormat="1" ht="11.25" customHeight="1">
      <c r="A81" s="325" t="s">
        <v>131</v>
      </c>
      <c r="B81" s="325"/>
      <c r="C81" s="325" t="s">
        <v>1969</v>
      </c>
      <c r="D81" s="325"/>
      <c r="E81" s="325"/>
      <c r="F81" s="325"/>
      <c r="G81" s="325"/>
      <c r="H81" s="325"/>
      <c r="I81" s="325"/>
      <c r="J81" s="325"/>
    </row>
    <row r="82" spans="1:10" s="326" customFormat="1" ht="11.25" customHeight="1">
      <c r="A82" s="325" t="s">
        <v>233</v>
      </c>
      <c r="B82" s="325"/>
      <c r="C82" s="325" t="s">
        <v>1968</v>
      </c>
      <c r="D82" s="325"/>
      <c r="E82" s="325"/>
      <c r="F82" s="325"/>
      <c r="G82" s="325"/>
      <c r="H82" s="325"/>
      <c r="I82" s="325"/>
      <c r="J82" s="325"/>
    </row>
    <row r="83" spans="1:10" s="326" customFormat="1" ht="11.25" customHeight="1">
      <c r="A83" s="325" t="s">
        <v>1967</v>
      </c>
      <c r="B83" s="325"/>
      <c r="C83" s="325" t="s">
        <v>1966</v>
      </c>
      <c r="D83" s="325"/>
      <c r="E83" s="325"/>
      <c r="F83" s="325"/>
      <c r="G83" s="325"/>
      <c r="H83" s="325"/>
      <c r="I83" s="325"/>
      <c r="J83" s="325"/>
    </row>
    <row r="84" spans="1:10" s="326" customFormat="1" ht="11.25" customHeight="1">
      <c r="A84" s="387" t="s">
        <v>1965</v>
      </c>
      <c r="B84" s="325"/>
      <c r="C84" s="387" t="s">
        <v>1964</v>
      </c>
      <c r="D84" s="325"/>
      <c r="E84" s="325"/>
      <c r="F84" s="325"/>
      <c r="G84" s="325"/>
      <c r="H84" s="325"/>
      <c r="I84" s="325"/>
      <c r="J84" s="325"/>
    </row>
    <row r="85" spans="1:10" s="326" customFormat="1" ht="11.25" customHeight="1">
      <c r="A85" s="325" t="s">
        <v>407</v>
      </c>
      <c r="B85" s="325"/>
      <c r="C85" s="325" t="s">
        <v>235</v>
      </c>
      <c r="D85" s="325"/>
      <c r="E85" s="325"/>
      <c r="F85" s="325"/>
      <c r="G85" s="325"/>
      <c r="H85" s="325"/>
      <c r="I85" s="325"/>
      <c r="J85" s="325"/>
    </row>
    <row r="86" spans="1:10" s="326" customFormat="1" ht="11.25" customHeight="1">
      <c r="A86" s="325" t="s">
        <v>400</v>
      </c>
      <c r="B86" s="325"/>
      <c r="C86" s="325" t="s">
        <v>234</v>
      </c>
      <c r="D86" s="325"/>
      <c r="E86" s="325"/>
      <c r="F86" s="325"/>
      <c r="G86" s="325"/>
      <c r="H86" s="325"/>
      <c r="I86" s="325"/>
      <c r="J86" s="325"/>
    </row>
    <row r="87" spans="1:10" s="326" customFormat="1" ht="11.25" customHeight="1">
      <c r="A87" s="325" t="s">
        <v>192</v>
      </c>
      <c r="B87" s="325"/>
      <c r="C87" s="325" t="s">
        <v>236</v>
      </c>
      <c r="D87" s="325"/>
      <c r="E87" s="325"/>
      <c r="F87" s="325"/>
      <c r="G87" s="325"/>
      <c r="H87" s="325"/>
      <c r="I87" s="325"/>
      <c r="J87" s="325"/>
    </row>
    <row r="88" spans="1:10" s="326" customFormat="1" ht="11.25" customHeight="1">
      <c r="A88" s="325" t="s">
        <v>193</v>
      </c>
      <c r="B88" s="325"/>
      <c r="C88" s="325" t="s">
        <v>235</v>
      </c>
      <c r="D88" s="325"/>
      <c r="E88" s="325"/>
      <c r="F88" s="325"/>
      <c r="G88" s="325"/>
      <c r="H88" s="325"/>
      <c r="I88" s="325"/>
      <c r="J88" s="325"/>
    </row>
    <row r="89" spans="1:10" s="326" customFormat="1" ht="11.25" customHeight="1">
      <c r="A89" s="325" t="s">
        <v>295</v>
      </c>
      <c r="B89" s="325"/>
      <c r="C89" s="325" t="s">
        <v>235</v>
      </c>
      <c r="D89" s="325"/>
      <c r="E89" s="325"/>
      <c r="F89" s="325"/>
      <c r="G89" s="325"/>
      <c r="H89" s="325"/>
      <c r="I89" s="325"/>
      <c r="J89" s="325"/>
    </row>
    <row r="90" spans="1:10" s="326" customFormat="1" ht="11.25" customHeight="1">
      <c r="A90" s="325" t="s">
        <v>296</v>
      </c>
      <c r="B90" s="325"/>
      <c r="C90" s="325" t="s">
        <v>235</v>
      </c>
      <c r="D90" s="325"/>
      <c r="E90" s="325"/>
      <c r="F90" s="325"/>
      <c r="G90" s="325"/>
      <c r="H90" s="325"/>
      <c r="I90" s="325"/>
      <c r="J90" s="325"/>
    </row>
    <row r="91" spans="1:10" s="326" customFormat="1" ht="11.25" customHeight="1">
      <c r="A91" s="325" t="s">
        <v>411</v>
      </c>
      <c r="B91" s="325"/>
      <c r="C91" s="325" t="s">
        <v>237</v>
      </c>
      <c r="D91" s="325"/>
      <c r="E91" s="325"/>
      <c r="F91" s="325"/>
      <c r="G91" s="325"/>
      <c r="H91" s="325"/>
      <c r="I91" s="325"/>
      <c r="J91" s="325"/>
    </row>
    <row r="92" spans="1:10">
      <c r="A92" s="292"/>
      <c r="B92" s="292"/>
      <c r="C92" s="292"/>
      <c r="D92" s="292"/>
      <c r="E92" s="292"/>
      <c r="F92" s="292"/>
      <c r="G92" s="292"/>
      <c r="H92" s="292"/>
      <c r="I92" s="292"/>
      <c r="J92" s="292"/>
    </row>
    <row r="93" spans="1:10" s="318" customFormat="1" ht="15">
      <c r="A93" s="147" t="s">
        <v>137</v>
      </c>
      <c r="B93" s="150"/>
      <c r="C93" s="150"/>
      <c r="D93" s="150"/>
      <c r="E93" s="150"/>
      <c r="F93" s="150"/>
      <c r="G93" s="150"/>
      <c r="H93" s="150"/>
      <c r="I93" s="150"/>
      <c r="J93" s="150"/>
    </row>
    <row r="94" spans="1:10" s="324" customFormat="1" ht="11.25" customHeight="1">
      <c r="A94" s="327" t="s">
        <v>138</v>
      </c>
      <c r="B94" s="292"/>
      <c r="C94" s="292"/>
      <c r="D94" s="292"/>
      <c r="E94" s="292"/>
      <c r="F94" s="292"/>
      <c r="G94" s="292"/>
      <c r="H94" s="292"/>
      <c r="I94" s="292"/>
      <c r="J94" s="292"/>
    </row>
    <row r="95" spans="1:10" s="324" customFormat="1" ht="11.25" customHeight="1">
      <c r="A95" s="325" t="s">
        <v>143</v>
      </c>
      <c r="B95" s="325" t="s">
        <v>144</v>
      </c>
      <c r="C95" s="292"/>
      <c r="D95" s="292"/>
      <c r="E95" s="292"/>
      <c r="F95" s="292"/>
      <c r="G95" s="292"/>
      <c r="H95" s="292"/>
      <c r="I95" s="292"/>
      <c r="J95" s="292"/>
    </row>
    <row r="96" spans="1:10" s="326" customFormat="1" ht="11.25" customHeight="1">
      <c r="A96" s="325" t="s">
        <v>1963</v>
      </c>
      <c r="B96" s="325"/>
      <c r="C96" s="325"/>
      <c r="D96" s="325"/>
      <c r="E96" s="325"/>
      <c r="F96" s="325"/>
      <c r="G96" s="325"/>
      <c r="H96" s="325"/>
      <c r="I96" s="325"/>
      <c r="J96" s="325"/>
    </row>
    <row r="97" spans="1:10" s="326" customFormat="1" ht="11.25" customHeight="1">
      <c r="A97" s="325" t="s">
        <v>65</v>
      </c>
      <c r="B97" s="325" t="s">
        <v>66</v>
      </c>
      <c r="C97" s="325"/>
      <c r="D97" s="325"/>
      <c r="E97" s="325"/>
      <c r="F97" s="325"/>
      <c r="G97" s="325"/>
      <c r="H97" s="325"/>
      <c r="I97" s="325"/>
      <c r="J97" s="325"/>
    </row>
    <row r="98" spans="1:10" s="326" customFormat="1" ht="11.25" customHeight="1">
      <c r="A98" s="325" t="s">
        <v>359</v>
      </c>
      <c r="B98" s="325"/>
      <c r="C98" s="325"/>
      <c r="D98" s="325"/>
      <c r="E98" s="325"/>
      <c r="F98" s="325"/>
      <c r="G98" s="325"/>
      <c r="H98" s="325"/>
      <c r="I98" s="325"/>
      <c r="J98" s="325"/>
    </row>
    <row r="99" spans="1:10" s="326" customFormat="1" ht="11.25" customHeight="1">
      <c r="A99" s="325" t="s">
        <v>1962</v>
      </c>
      <c r="B99" s="325" t="s">
        <v>245</v>
      </c>
      <c r="C99" s="325"/>
      <c r="D99" s="325"/>
      <c r="E99" s="325"/>
      <c r="F99" s="325"/>
      <c r="G99" s="325"/>
      <c r="H99" s="325"/>
      <c r="I99" s="325"/>
      <c r="J99" s="325"/>
    </row>
    <row r="100" spans="1:10" s="326" customFormat="1" ht="11.25" customHeight="1">
      <c r="A100" s="325" t="s">
        <v>140</v>
      </c>
      <c r="B100" s="325"/>
      <c r="C100" s="325"/>
      <c r="D100" s="325"/>
      <c r="E100" s="325"/>
      <c r="F100" s="325"/>
      <c r="G100" s="325"/>
      <c r="H100" s="325"/>
      <c r="I100" s="325"/>
      <c r="J100" s="325"/>
    </row>
    <row r="101" spans="1:10" s="326" customFormat="1" ht="11.25" customHeight="1">
      <c r="A101" s="325" t="s">
        <v>1961</v>
      </c>
      <c r="B101" s="325" t="s">
        <v>64</v>
      </c>
      <c r="C101" s="325"/>
      <c r="D101" s="325"/>
      <c r="E101" s="325"/>
      <c r="F101" s="325"/>
      <c r="G101" s="325"/>
      <c r="H101" s="325"/>
      <c r="I101" s="325"/>
      <c r="J101" s="325"/>
    </row>
    <row r="102" spans="1:10" s="326" customFormat="1" ht="11.25" customHeight="1">
      <c r="A102" s="325" t="s">
        <v>141</v>
      </c>
      <c r="B102" s="325"/>
      <c r="C102" s="325"/>
      <c r="D102" s="325"/>
      <c r="E102" s="325"/>
      <c r="F102" s="325"/>
      <c r="G102" s="325"/>
      <c r="H102" s="325"/>
      <c r="I102" s="325"/>
      <c r="J102" s="325"/>
    </row>
    <row r="103" spans="1:10" s="326" customFormat="1" ht="11.25" customHeight="1">
      <c r="A103" s="325"/>
      <c r="B103" s="325"/>
      <c r="C103" s="325"/>
      <c r="D103" s="325"/>
      <c r="E103" s="325"/>
      <c r="F103" s="325"/>
      <c r="G103" s="325"/>
      <c r="H103" s="325"/>
      <c r="I103" s="325"/>
      <c r="J103" s="325"/>
    </row>
    <row r="104" spans="1:10" s="326" customFormat="1" ht="11.25" customHeight="1">
      <c r="A104" s="328" t="s">
        <v>142</v>
      </c>
      <c r="B104" s="325"/>
      <c r="C104" s="325"/>
      <c r="D104" s="325"/>
      <c r="E104" s="325"/>
      <c r="F104" s="325"/>
      <c r="G104" s="325"/>
      <c r="H104" s="325"/>
      <c r="I104" s="325"/>
      <c r="J104" s="325"/>
    </row>
    <row r="105" spans="1:10" s="326" customFormat="1" ht="11.25" customHeight="1">
      <c r="A105" s="325" t="s">
        <v>355</v>
      </c>
      <c r="B105" s="325" t="s">
        <v>356</v>
      </c>
      <c r="C105" s="325"/>
      <c r="D105" s="325"/>
      <c r="E105" s="325"/>
      <c r="F105" s="325"/>
      <c r="G105" s="325"/>
      <c r="H105" s="325"/>
      <c r="I105" s="325"/>
      <c r="J105" s="325"/>
    </row>
    <row r="106" spans="1:10" s="326" customFormat="1" ht="11.25" customHeight="1">
      <c r="A106" s="325" t="s">
        <v>459</v>
      </c>
      <c r="B106" s="325"/>
      <c r="C106" s="325"/>
      <c r="D106" s="325"/>
      <c r="E106" s="325"/>
      <c r="F106" s="325"/>
      <c r="G106" s="325"/>
      <c r="H106" s="325"/>
      <c r="I106" s="325"/>
      <c r="J106" s="325"/>
    </row>
    <row r="107" spans="1:10" s="326" customFormat="1" ht="11.25" customHeight="1">
      <c r="A107" s="325" t="s">
        <v>361</v>
      </c>
      <c r="B107" s="325" t="s">
        <v>1960</v>
      </c>
      <c r="C107" s="325"/>
      <c r="D107" s="325"/>
      <c r="E107" s="325"/>
      <c r="F107" s="325"/>
      <c r="G107" s="325"/>
      <c r="H107" s="325"/>
      <c r="I107" s="325"/>
      <c r="J107" s="325"/>
    </row>
    <row r="108" spans="1:10" s="326" customFormat="1" ht="11.25" customHeight="1">
      <c r="A108" s="325" t="s">
        <v>360</v>
      </c>
      <c r="B108" s="325"/>
      <c r="C108" s="325"/>
      <c r="D108" s="325"/>
      <c r="E108" s="325"/>
      <c r="F108" s="325"/>
      <c r="G108" s="325"/>
      <c r="H108" s="325"/>
      <c r="I108" s="325"/>
      <c r="J108" s="325"/>
    </row>
    <row r="109" spans="1:10" s="326" customFormat="1" ht="12">
      <c r="A109" s="325"/>
      <c r="B109" s="325"/>
      <c r="C109" s="325"/>
      <c r="D109" s="325"/>
      <c r="E109" s="325"/>
      <c r="F109" s="325"/>
      <c r="G109" s="325"/>
      <c r="H109" s="325"/>
      <c r="I109" s="329"/>
      <c r="J109" s="329"/>
    </row>
    <row r="110" spans="1:10" s="326" customFormat="1" ht="9" customHeight="1">
      <c r="A110" s="908" t="s">
        <v>620</v>
      </c>
      <c r="B110" s="908"/>
      <c r="C110" s="908"/>
      <c r="D110" s="908"/>
      <c r="E110" s="908"/>
      <c r="F110" s="908"/>
      <c r="G110" s="908"/>
      <c r="H110" s="908"/>
      <c r="I110" s="329"/>
      <c r="J110" s="329"/>
    </row>
    <row r="111" spans="1:10" s="326" customFormat="1" ht="9" customHeight="1">
      <c r="A111" s="908"/>
      <c r="B111" s="908"/>
      <c r="C111" s="908"/>
      <c r="D111" s="908"/>
      <c r="E111" s="908"/>
      <c r="F111" s="908"/>
      <c r="G111" s="908"/>
      <c r="H111" s="908"/>
      <c r="I111" s="329"/>
      <c r="J111" s="329"/>
    </row>
    <row r="112" spans="1:10" s="326" customFormat="1" ht="12">
      <c r="A112" s="329"/>
      <c r="B112" s="329"/>
      <c r="C112" s="329"/>
      <c r="D112" s="329"/>
      <c r="E112" s="329"/>
      <c r="F112" s="329"/>
      <c r="G112" s="329"/>
      <c r="H112" s="329"/>
      <c r="I112" s="329"/>
      <c r="J112" s="329"/>
    </row>
    <row r="113" spans="1:10" s="326" customFormat="1" ht="9" customHeight="1">
      <c r="A113" s="330" t="s">
        <v>332</v>
      </c>
      <c r="B113" s="330"/>
      <c r="C113" s="330"/>
      <c r="D113" s="330"/>
      <c r="E113" s="330"/>
      <c r="F113" s="330"/>
      <c r="G113" s="330"/>
      <c r="H113" s="330"/>
      <c r="I113" s="329"/>
      <c r="J113" s="329"/>
    </row>
    <row r="114" spans="1:10" s="326" customFormat="1" ht="9" customHeight="1">
      <c r="A114" s="330" t="s">
        <v>1959</v>
      </c>
      <c r="B114" s="330"/>
      <c r="C114" s="330"/>
      <c r="D114" s="330"/>
      <c r="E114" s="330"/>
      <c r="F114" s="330"/>
      <c r="G114" s="330"/>
      <c r="H114" s="330"/>
      <c r="I114" s="329"/>
      <c r="J114" s="329"/>
    </row>
    <row r="115" spans="1:10" s="326" customFormat="1" ht="9" customHeight="1">
      <c r="A115" s="398" t="s">
        <v>1958</v>
      </c>
      <c r="B115" s="330"/>
      <c r="C115" s="330"/>
      <c r="D115" s="330"/>
      <c r="E115" s="330"/>
      <c r="F115" s="330"/>
      <c r="G115" s="330"/>
      <c r="H115" s="330"/>
      <c r="I115" s="329"/>
      <c r="J115" s="329"/>
    </row>
    <row r="116" spans="1:10" s="326" customFormat="1" ht="9" customHeight="1">
      <c r="A116" s="330" t="s">
        <v>1957</v>
      </c>
      <c r="B116" s="330"/>
      <c r="C116" s="330"/>
      <c r="D116" s="330"/>
      <c r="E116" s="330"/>
      <c r="F116" s="330"/>
      <c r="G116" s="330"/>
      <c r="H116" s="330"/>
      <c r="I116" s="329"/>
      <c r="J116" s="329"/>
    </row>
    <row r="117" spans="1:10" s="326" customFormat="1" ht="9" customHeight="1">
      <c r="A117" s="330" t="s">
        <v>1956</v>
      </c>
      <c r="B117" s="330"/>
      <c r="C117" s="330"/>
      <c r="D117" s="330"/>
      <c r="E117" s="330"/>
      <c r="F117" s="330"/>
      <c r="G117" s="330"/>
      <c r="H117" s="330"/>
      <c r="I117" s="329"/>
      <c r="J117" s="329"/>
    </row>
    <row r="118" spans="1:10" s="326" customFormat="1" ht="9" customHeight="1">
      <c r="A118" s="330" t="s">
        <v>1955</v>
      </c>
      <c r="B118" s="330"/>
      <c r="C118" s="330"/>
      <c r="D118" s="330"/>
      <c r="E118" s="330"/>
      <c r="F118" s="330"/>
      <c r="G118" s="330"/>
      <c r="H118" s="330"/>
      <c r="I118" s="329"/>
      <c r="J118" s="329"/>
    </row>
    <row r="119" spans="1:10" s="326" customFormat="1" ht="9" customHeight="1">
      <c r="A119" s="330" t="s">
        <v>1954</v>
      </c>
      <c r="B119" s="330"/>
      <c r="C119" s="330"/>
      <c r="D119" s="330"/>
      <c r="E119" s="330"/>
      <c r="F119" s="330"/>
      <c r="G119" s="330"/>
      <c r="H119" s="330"/>
      <c r="I119" s="329"/>
      <c r="J119" s="329"/>
    </row>
    <row r="120" spans="1:10" s="326" customFormat="1" ht="9" customHeight="1">
      <c r="A120" s="330" t="s">
        <v>1953</v>
      </c>
      <c r="B120" s="330"/>
      <c r="C120" s="330"/>
      <c r="D120" s="330"/>
      <c r="E120" s="330"/>
      <c r="F120" s="330"/>
      <c r="G120" s="330"/>
      <c r="H120" s="330"/>
      <c r="I120" s="329"/>
      <c r="J120" s="329"/>
    </row>
    <row r="121" spans="1:10" s="324" customFormat="1" ht="12"/>
  </sheetData>
  <mergeCells count="7">
    <mergeCell ref="A1:J1"/>
    <mergeCell ref="A110:H111"/>
    <mergeCell ref="B39:C39"/>
    <mergeCell ref="C4:C7"/>
    <mergeCell ref="F4:F7"/>
    <mergeCell ref="C8:F8"/>
    <mergeCell ref="A12:B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zoomScaleNormal="100" workbookViewId="0">
      <selection sqref="A1:I1"/>
    </sheetView>
  </sheetViews>
  <sheetFormatPr defaultColWidth="8.85546875" defaultRowHeight="9"/>
  <cols>
    <col min="1" max="1" width="35.28515625" style="11" customWidth="1"/>
    <col min="2" max="8" width="9.42578125" style="11" customWidth="1"/>
    <col min="9" max="16384" width="8.85546875" style="11"/>
  </cols>
  <sheetData>
    <row r="1" spans="1:13" s="14" customFormat="1" ht="12.75" customHeight="1">
      <c r="A1" s="818" t="s">
        <v>337</v>
      </c>
      <c r="B1" s="819"/>
      <c r="C1" s="819"/>
      <c r="D1" s="819"/>
      <c r="E1" s="819"/>
      <c r="F1" s="819"/>
      <c r="G1" s="819"/>
      <c r="H1" s="819"/>
      <c r="I1" s="819"/>
    </row>
    <row r="2" spans="1:13" ht="11.25">
      <c r="A2" s="20" t="s">
        <v>183</v>
      </c>
      <c r="B2" s="19"/>
      <c r="C2" s="19"/>
      <c r="D2" s="19"/>
      <c r="E2" s="19"/>
      <c r="F2" s="19"/>
      <c r="G2" s="19"/>
      <c r="H2" s="19"/>
      <c r="I2" s="6"/>
      <c r="J2" s="6"/>
      <c r="K2" s="6"/>
      <c r="L2" s="6"/>
      <c r="M2" s="6"/>
    </row>
    <row r="3" spans="1:13" s="14" customFormat="1" ht="12.75" customHeight="1">
      <c r="A3" s="749" t="s">
        <v>1457</v>
      </c>
      <c r="B3" s="39"/>
      <c r="C3" s="39"/>
      <c r="D3" s="39"/>
      <c r="E3" s="39"/>
      <c r="F3" s="39"/>
      <c r="G3" s="39"/>
      <c r="H3" s="39"/>
      <c r="I3" s="39"/>
      <c r="J3" s="39"/>
    </row>
    <row r="4" spans="1:13" ht="11.25">
      <c r="A4" s="31"/>
      <c r="B4" s="446" t="s">
        <v>338</v>
      </c>
      <c r="C4" s="446" t="s">
        <v>339</v>
      </c>
      <c r="D4" s="43"/>
      <c r="E4" s="43"/>
      <c r="F4" s="43"/>
      <c r="G4" s="43"/>
      <c r="H4" s="19"/>
      <c r="I4" s="19"/>
      <c r="J4" s="19"/>
      <c r="K4" s="6"/>
      <c r="L4" s="6"/>
      <c r="M4" s="6"/>
    </row>
    <row r="5" spans="1:13" ht="11.25">
      <c r="A5" s="44" t="s">
        <v>340</v>
      </c>
      <c r="B5" s="500">
        <v>188667</v>
      </c>
      <c r="C5" s="445">
        <v>1</v>
      </c>
      <c r="D5" s="45"/>
      <c r="E5" s="45"/>
      <c r="F5" s="46"/>
      <c r="G5" s="46"/>
      <c r="H5" s="19"/>
      <c r="I5" s="19"/>
      <c r="J5" s="19"/>
      <c r="K5" s="6"/>
      <c r="L5" s="6"/>
      <c r="M5" s="6"/>
    </row>
    <row r="6" spans="1:13" ht="11.25">
      <c r="A6" s="31" t="s">
        <v>341</v>
      </c>
      <c r="B6" s="501">
        <f>B$5*C6</f>
        <v>6037.3440000000001</v>
      </c>
      <c r="C6" s="498">
        <v>3.2000000000000001E-2</v>
      </c>
      <c r="D6" s="45"/>
      <c r="E6" s="45"/>
      <c r="F6" s="46"/>
      <c r="G6" s="46"/>
      <c r="H6" s="19"/>
      <c r="I6" s="19"/>
      <c r="J6" s="19"/>
      <c r="K6" s="6"/>
      <c r="L6" s="6"/>
      <c r="M6" s="6"/>
    </row>
    <row r="7" spans="1:13" ht="11.25">
      <c r="A7" s="31" t="s">
        <v>342</v>
      </c>
      <c r="B7" s="501">
        <f>B$5*C7</f>
        <v>7169.3459999999995</v>
      </c>
      <c r="C7" s="502">
        <v>3.7999999999999999E-2</v>
      </c>
      <c r="D7" s="45"/>
      <c r="E7" s="47"/>
      <c r="F7" s="48"/>
      <c r="G7" s="46"/>
      <c r="H7" s="19"/>
      <c r="I7" s="19"/>
      <c r="J7" s="19"/>
      <c r="K7" s="8"/>
      <c r="L7" s="8"/>
      <c r="M7" s="8"/>
    </row>
    <row r="8" spans="1:13" ht="11.25">
      <c r="A8" s="31" t="s">
        <v>343</v>
      </c>
      <c r="B8" s="501">
        <f>B$5*C8</f>
        <v>46412.082000000002</v>
      </c>
      <c r="C8" s="502">
        <v>0.246</v>
      </c>
      <c r="D8" s="45"/>
      <c r="E8" s="47"/>
      <c r="F8" s="48"/>
      <c r="G8" s="46"/>
      <c r="H8" s="19"/>
      <c r="I8" s="19"/>
      <c r="J8" s="19"/>
      <c r="K8" s="8"/>
      <c r="L8" s="8"/>
      <c r="M8" s="8"/>
    </row>
    <row r="9" spans="1:13" ht="11.25">
      <c r="A9" s="31" t="s">
        <v>344</v>
      </c>
      <c r="B9" s="501">
        <f>B$5*C9</f>
        <v>44714.078999999998</v>
      </c>
      <c r="C9" s="502">
        <v>0.23699999999999999</v>
      </c>
      <c r="D9" s="45"/>
      <c r="E9" s="47"/>
      <c r="F9" s="48"/>
      <c r="G9" s="46"/>
      <c r="H9" s="19"/>
      <c r="I9" s="19"/>
      <c r="J9" s="19"/>
      <c r="K9" s="8"/>
      <c r="L9" s="8"/>
      <c r="M9" s="8"/>
    </row>
    <row r="10" spans="1:13" ht="11.25">
      <c r="A10" s="31" t="s">
        <v>345</v>
      </c>
      <c r="B10" s="501">
        <f>B$5*C10</f>
        <v>20564.703000000001</v>
      </c>
      <c r="C10" s="502">
        <v>0.109</v>
      </c>
      <c r="D10" s="45"/>
      <c r="E10" s="47"/>
      <c r="F10" s="48"/>
      <c r="G10" s="46"/>
      <c r="H10" s="19"/>
      <c r="I10" s="19"/>
      <c r="J10" s="19"/>
      <c r="K10" s="8"/>
      <c r="L10" s="8"/>
      <c r="M10" s="8"/>
    </row>
    <row r="11" spans="1:13" ht="11.25">
      <c r="A11" s="31" t="s">
        <v>346</v>
      </c>
      <c r="B11" s="501">
        <f>B$5*C11</f>
        <v>41695.406999999999</v>
      </c>
      <c r="C11" s="502">
        <v>0.221</v>
      </c>
      <c r="D11" s="45"/>
      <c r="E11" s="47"/>
      <c r="F11" s="48"/>
      <c r="G11" s="46"/>
      <c r="H11" s="19"/>
      <c r="I11" s="19"/>
      <c r="J11" s="19"/>
      <c r="K11" s="8"/>
      <c r="L11" s="8"/>
      <c r="M11" s="8"/>
    </row>
    <row r="12" spans="1:13" ht="11.25">
      <c r="A12" s="31" t="s">
        <v>347</v>
      </c>
      <c r="B12" s="501">
        <f>B$5*C12</f>
        <v>21696.705000000002</v>
      </c>
      <c r="C12" s="502">
        <v>0.115</v>
      </c>
      <c r="D12" s="45"/>
      <c r="E12" s="47"/>
      <c r="F12" s="48"/>
      <c r="G12" s="46"/>
      <c r="H12" s="19"/>
      <c r="I12" s="19"/>
      <c r="J12" s="19"/>
      <c r="K12" s="8"/>
      <c r="L12" s="8"/>
      <c r="M12" s="8"/>
    </row>
    <row r="13" spans="1:13" ht="11.25">
      <c r="A13" s="49"/>
      <c r="B13" s="49"/>
      <c r="C13" s="45"/>
      <c r="D13" s="45"/>
      <c r="E13" s="47"/>
      <c r="F13" s="48"/>
      <c r="G13" s="46"/>
      <c r="H13" s="19"/>
      <c r="I13" s="19"/>
      <c r="J13" s="19"/>
      <c r="K13" s="8"/>
      <c r="L13" s="8"/>
      <c r="M13" s="8"/>
    </row>
    <row r="14" spans="1:13" ht="11.25">
      <c r="A14" s="31" t="s">
        <v>348</v>
      </c>
      <c r="B14" s="498">
        <f>1-C6-C7</f>
        <v>0.92999999999999994</v>
      </c>
      <c r="C14" s="45"/>
      <c r="D14" s="45"/>
      <c r="E14" s="47"/>
      <c r="F14" s="48"/>
      <c r="G14" s="46"/>
      <c r="H14" s="19"/>
      <c r="I14" s="19"/>
      <c r="J14" s="19"/>
      <c r="K14" s="8"/>
      <c r="L14" s="8"/>
      <c r="M14" s="8"/>
    </row>
    <row r="15" spans="1:13" ht="11.25">
      <c r="A15" s="31" t="s">
        <v>446</v>
      </c>
      <c r="B15" s="498">
        <f>C11+C12</f>
        <v>0.33600000000000002</v>
      </c>
      <c r="C15" s="45"/>
      <c r="D15" s="45"/>
      <c r="E15" s="47"/>
      <c r="F15" s="48"/>
      <c r="G15" s="46"/>
      <c r="H15" s="19"/>
      <c r="I15" s="19"/>
      <c r="J15" s="19"/>
      <c r="K15" s="8"/>
      <c r="L15" s="8"/>
      <c r="M15" s="8"/>
    </row>
    <row r="16" spans="1:13" ht="11.25">
      <c r="A16" s="49"/>
      <c r="B16" s="49"/>
      <c r="C16" s="45"/>
      <c r="D16" s="45"/>
      <c r="E16" s="47"/>
      <c r="F16" s="48"/>
      <c r="G16" s="46"/>
      <c r="H16" s="19"/>
      <c r="I16" s="19"/>
      <c r="J16" s="19"/>
      <c r="K16" s="8"/>
      <c r="L16" s="8"/>
      <c r="M16" s="8"/>
    </row>
    <row r="17" spans="1:15" s="14" customFormat="1" ht="12.75" customHeight="1">
      <c r="A17" s="23" t="s">
        <v>351</v>
      </c>
      <c r="B17" s="39"/>
      <c r="C17" s="39"/>
      <c r="D17" s="39"/>
      <c r="E17" s="39"/>
      <c r="F17" s="39"/>
      <c r="G17" s="39"/>
      <c r="H17" s="39"/>
      <c r="I17" s="39"/>
      <c r="J17" s="39"/>
      <c r="N17" s="812"/>
      <c r="O17" s="812"/>
    </row>
    <row r="18" spans="1:15" ht="11.25" customHeight="1">
      <c r="A18" s="31"/>
      <c r="B18" s="446">
        <v>2003</v>
      </c>
      <c r="C18" s="446">
        <v>2004</v>
      </c>
      <c r="D18" s="446">
        <v>2005</v>
      </c>
      <c r="E18" s="446">
        <v>2006</v>
      </c>
      <c r="F18" s="446">
        <v>2007</v>
      </c>
      <c r="G18" s="446">
        <v>2008</v>
      </c>
      <c r="H18" s="446">
        <v>2009</v>
      </c>
      <c r="I18" s="371">
        <v>2010</v>
      </c>
      <c r="J18" s="371">
        <v>2011</v>
      </c>
      <c r="K18" s="6"/>
      <c r="L18" s="6"/>
      <c r="M18" s="6"/>
      <c r="N18" s="813"/>
      <c r="O18" s="813"/>
    </row>
    <row r="19" spans="1:15" ht="11.25" customHeight="1">
      <c r="A19" s="393" t="s">
        <v>448</v>
      </c>
      <c r="B19" s="495">
        <v>163967</v>
      </c>
      <c r="C19" s="495">
        <v>165472</v>
      </c>
      <c r="D19" s="495">
        <v>165285</v>
      </c>
      <c r="E19" s="495">
        <v>165464</v>
      </c>
      <c r="F19" s="495">
        <v>166762</v>
      </c>
      <c r="G19" s="495">
        <v>169454</v>
      </c>
      <c r="H19" s="497">
        <v>168153</v>
      </c>
      <c r="I19" s="497">
        <v>168680</v>
      </c>
      <c r="J19" s="497">
        <v>172266</v>
      </c>
      <c r="K19" s="6"/>
      <c r="L19" s="6"/>
      <c r="M19" s="6"/>
      <c r="N19" s="813"/>
      <c r="O19" s="813"/>
    </row>
    <row r="20" spans="1:15" ht="11.25" customHeight="1">
      <c r="A20" s="393" t="s">
        <v>449</v>
      </c>
      <c r="B20" s="460">
        <v>3.6999999999999998E-2</v>
      </c>
      <c r="C20" s="460">
        <v>3.5000000000000003E-2</v>
      </c>
      <c r="D20" s="460">
        <v>3.5999999999999997E-2</v>
      </c>
      <c r="E20" s="460">
        <v>2.8000000000000001E-2</v>
      </c>
      <c r="F20" s="460">
        <v>2.8000000000000001E-2</v>
      </c>
      <c r="G20" s="460">
        <v>0.03</v>
      </c>
      <c r="H20" s="499">
        <v>4.2999999999999997E-2</v>
      </c>
      <c r="I20" s="499">
        <v>4.2000000000000003E-2</v>
      </c>
      <c r="J20" s="811">
        <v>0.04</v>
      </c>
      <c r="K20" s="6"/>
      <c r="L20" s="6"/>
      <c r="M20" s="6"/>
    </row>
    <row r="21" spans="1:15" ht="11.25" customHeight="1">
      <c r="A21" s="393" t="s">
        <v>357</v>
      </c>
      <c r="B21" s="495">
        <v>157978</v>
      </c>
      <c r="C21" s="495">
        <v>159716</v>
      </c>
      <c r="D21" s="495">
        <v>159386</v>
      </c>
      <c r="E21" s="495">
        <v>160911</v>
      </c>
      <c r="F21" s="495">
        <v>162955</v>
      </c>
      <c r="G21" s="495">
        <v>164323</v>
      </c>
      <c r="H21" s="497">
        <v>160854</v>
      </c>
      <c r="I21" s="497">
        <v>161540</v>
      </c>
      <c r="J21" s="814">
        <v>165418</v>
      </c>
      <c r="K21" s="6"/>
      <c r="L21" s="6"/>
      <c r="M21" s="6"/>
    </row>
    <row r="22" spans="1:15" ht="11.25" customHeight="1">
      <c r="A22" s="31" t="s">
        <v>561</v>
      </c>
      <c r="B22" s="495">
        <v>164400</v>
      </c>
      <c r="C22" s="495">
        <v>165800</v>
      </c>
      <c r="D22" s="495">
        <v>168500</v>
      </c>
      <c r="E22" s="495">
        <v>171200</v>
      </c>
      <c r="F22" s="495">
        <v>172800</v>
      </c>
      <c r="G22" s="496">
        <v>174300</v>
      </c>
      <c r="H22" s="497">
        <v>171700</v>
      </c>
      <c r="I22" s="497">
        <v>171300</v>
      </c>
      <c r="J22" s="497">
        <v>173100</v>
      </c>
      <c r="K22" s="6"/>
      <c r="L22" s="6"/>
      <c r="M22" s="6"/>
    </row>
    <row r="23" spans="1:15" ht="11.25" customHeight="1">
      <c r="A23" s="49"/>
      <c r="B23" s="49"/>
      <c r="C23" s="49"/>
      <c r="D23" s="49"/>
      <c r="E23" s="49"/>
      <c r="F23" s="49"/>
      <c r="G23" s="49"/>
      <c r="H23" s="49"/>
      <c r="I23" s="49"/>
      <c r="J23" s="49"/>
      <c r="K23" s="6"/>
      <c r="L23" s="6"/>
      <c r="M23" s="6"/>
    </row>
    <row r="24" spans="1:15" ht="11.25" customHeight="1">
      <c r="A24" s="50"/>
      <c r="B24" s="51"/>
      <c r="C24" s="52"/>
      <c r="D24" s="49"/>
      <c r="E24" s="49"/>
      <c r="F24" s="49"/>
      <c r="G24" s="49"/>
      <c r="H24" s="49"/>
      <c r="I24" s="49"/>
      <c r="J24" s="49"/>
      <c r="K24" s="6"/>
      <c r="L24" s="6"/>
      <c r="M24" s="6"/>
    </row>
    <row r="25" spans="1:15" ht="11.25" customHeight="1">
      <c r="A25" s="753" t="s">
        <v>2089</v>
      </c>
      <c r="B25" s="53" t="s">
        <v>372</v>
      </c>
      <c r="C25" s="54" t="s">
        <v>644</v>
      </c>
      <c r="D25" s="49"/>
      <c r="E25" s="49"/>
      <c r="F25" s="49"/>
      <c r="G25" s="49"/>
      <c r="H25" s="49"/>
      <c r="I25" s="49"/>
      <c r="J25" s="49"/>
      <c r="K25" s="6"/>
      <c r="L25" s="6"/>
      <c r="M25" s="6"/>
    </row>
    <row r="26" spans="1:15" ht="11.25" customHeight="1">
      <c r="A26" s="55" t="s">
        <v>721</v>
      </c>
      <c r="B26" s="459">
        <f>4407/10101</f>
        <v>0.43629343629343631</v>
      </c>
      <c r="C26" s="459">
        <f>5206/8782</f>
        <v>0.59280346162605324</v>
      </c>
      <c r="D26" s="49"/>
      <c r="E26" s="49"/>
      <c r="F26" s="49"/>
      <c r="G26" s="49"/>
      <c r="H26" s="49"/>
      <c r="I26" s="49"/>
      <c r="J26" s="49"/>
      <c r="K26" s="6"/>
      <c r="L26" s="6"/>
      <c r="M26" s="6"/>
    </row>
    <row r="27" spans="1:15" ht="11.25" customHeight="1">
      <c r="A27" s="31" t="s">
        <v>722</v>
      </c>
      <c r="B27" s="460">
        <f>(4898+8409)/(7202+9638)</f>
        <v>0.79020190023752968</v>
      </c>
      <c r="C27" s="460">
        <f>(7237+5991)/(8242+7461)</f>
        <v>0.84238680506909502</v>
      </c>
      <c r="D27" s="49"/>
      <c r="E27" s="49"/>
      <c r="F27" s="49"/>
      <c r="G27" s="49"/>
      <c r="H27" s="49"/>
      <c r="I27" s="49"/>
      <c r="J27" s="49"/>
      <c r="K27" s="6"/>
      <c r="L27" s="6"/>
      <c r="M27" s="6"/>
    </row>
    <row r="28" spans="1:15" ht="11.25" customHeight="1">
      <c r="A28" s="31" t="s">
        <v>723</v>
      </c>
      <c r="B28" s="460">
        <f>(11196+9533+16220)/(13070+10689+18903)</f>
        <v>0.86608691575641084</v>
      </c>
      <c r="C28" s="460">
        <f>(10273+8840+14610)/(12154+10314+17471)</f>
        <v>0.84436265304589497</v>
      </c>
      <c r="D28" s="49"/>
      <c r="E28" s="49"/>
      <c r="F28" s="49"/>
      <c r="G28" s="49"/>
      <c r="H28" s="49"/>
      <c r="I28" s="49"/>
      <c r="J28" s="49"/>
      <c r="K28" s="6"/>
      <c r="L28" s="6"/>
      <c r="M28" s="6"/>
    </row>
    <row r="29" spans="1:15" ht="11.25" customHeight="1">
      <c r="A29" s="31" t="s">
        <v>482</v>
      </c>
      <c r="B29" s="460">
        <f>17043/19429</f>
        <v>0.8771938854289979</v>
      </c>
      <c r="C29" s="460">
        <f>16440/19484</f>
        <v>0.84376924656128105</v>
      </c>
      <c r="D29" s="49"/>
      <c r="E29" s="49"/>
      <c r="F29" s="49"/>
      <c r="G29" s="49"/>
      <c r="H29" s="49"/>
      <c r="I29" s="49"/>
      <c r="J29" s="49"/>
      <c r="K29" s="6"/>
      <c r="L29" s="6"/>
      <c r="M29" s="6"/>
    </row>
    <row r="30" spans="1:15" ht="11.25" customHeight="1">
      <c r="A30" s="31" t="s">
        <v>483</v>
      </c>
      <c r="B30" s="460">
        <f>(7754+2016+2462)/(9261+2960+3977)</f>
        <v>0.75515495740214844</v>
      </c>
      <c r="C30" s="460">
        <f>(7097+2705+2912)/(9171+3836+4216)</f>
        <v>0.73819892004877197</v>
      </c>
      <c r="D30" s="49"/>
      <c r="E30" s="49"/>
      <c r="F30" s="49"/>
      <c r="G30" s="49"/>
      <c r="H30" s="49"/>
      <c r="I30" s="49"/>
      <c r="J30" s="49"/>
      <c r="K30" s="6"/>
      <c r="L30" s="6"/>
      <c r="M30" s="6"/>
    </row>
    <row r="31" spans="1:15" ht="11.25" customHeight="1">
      <c r="A31" s="31" t="s">
        <v>484</v>
      </c>
      <c r="B31" s="460">
        <f>(2157+862)/(4579+3256)</f>
        <v>0.3853222718570517</v>
      </c>
      <c r="C31" s="460">
        <f>(1742+595)/(4838+4324)</f>
        <v>0.25507531106745251</v>
      </c>
      <c r="D31" s="49"/>
      <c r="E31" s="49"/>
      <c r="F31" s="49"/>
      <c r="G31" s="49"/>
      <c r="H31" s="49"/>
      <c r="I31" s="49"/>
      <c r="J31" s="49"/>
      <c r="K31" s="6"/>
      <c r="L31" s="6"/>
      <c r="M31" s="6"/>
    </row>
    <row r="32" spans="1:15" ht="11.25" customHeight="1">
      <c r="A32" s="31" t="s">
        <v>485</v>
      </c>
      <c r="B32" s="460">
        <f>762/6477</f>
        <v>0.11764705882352941</v>
      </c>
      <c r="C32" s="460">
        <f>358/10258</f>
        <v>3.4899590563462667E-2</v>
      </c>
      <c r="D32" s="49"/>
      <c r="E32" s="49"/>
      <c r="F32" s="49"/>
      <c r="G32" s="49"/>
      <c r="H32" s="49"/>
      <c r="I32" s="49"/>
      <c r="J32" s="49"/>
      <c r="K32" s="6"/>
      <c r="L32" s="6"/>
      <c r="M32" s="6"/>
    </row>
    <row r="33" spans="1:13" ht="11.25" customHeight="1">
      <c r="A33" s="33" t="s">
        <v>420</v>
      </c>
      <c r="B33" s="461">
        <f>87719/119542</f>
        <v>0.73379230730621869</v>
      </c>
      <c r="C33" s="461">
        <f>83826/120551</f>
        <v>0.69535715174490464</v>
      </c>
      <c r="D33" s="49"/>
      <c r="E33" s="49"/>
      <c r="F33" s="49"/>
      <c r="G33" s="49"/>
      <c r="H33" s="49"/>
      <c r="I33" s="49"/>
      <c r="J33" s="49"/>
      <c r="K33" s="6"/>
      <c r="L33" s="6"/>
      <c r="M33" s="6"/>
    </row>
    <row r="34" spans="1:13" ht="11.25" customHeight="1">
      <c r="A34" s="19"/>
      <c r="B34" s="19"/>
      <c r="C34" s="19"/>
      <c r="D34" s="19"/>
      <c r="E34" s="19"/>
      <c r="F34" s="19"/>
      <c r="G34" s="19"/>
      <c r="H34" s="19"/>
      <c r="I34" s="19"/>
      <c r="J34" s="19"/>
      <c r="K34" s="6"/>
      <c r="L34" s="6"/>
      <c r="M34" s="6"/>
    </row>
    <row r="35" spans="1:13" s="14" customFormat="1" ht="12.75" customHeight="1">
      <c r="A35" s="749" t="s">
        <v>1456</v>
      </c>
      <c r="B35" s="39"/>
      <c r="C35" s="39"/>
      <c r="D35" s="39"/>
      <c r="E35" s="39"/>
      <c r="F35" s="39"/>
      <c r="G35" s="39"/>
      <c r="H35" s="39"/>
      <c r="I35" s="39"/>
      <c r="J35" s="39"/>
    </row>
    <row r="36" spans="1:13" ht="11.25" customHeight="1">
      <c r="A36" s="31"/>
      <c r="B36" s="446" t="s">
        <v>339</v>
      </c>
      <c r="C36" s="56"/>
      <c r="D36" s="56"/>
      <c r="E36" s="56"/>
      <c r="F36" s="19"/>
      <c r="G36" s="19"/>
      <c r="H36" s="19"/>
      <c r="I36" s="19"/>
      <c r="J36" s="19"/>
      <c r="K36" s="6"/>
      <c r="L36" s="6"/>
      <c r="M36" s="6"/>
    </row>
    <row r="37" spans="1:13" ht="11.25" customHeight="1">
      <c r="A37" s="393" t="s">
        <v>828</v>
      </c>
      <c r="B37" s="498">
        <v>0.39700000000000002</v>
      </c>
      <c r="C37" s="49"/>
      <c r="D37" s="49"/>
      <c r="E37" s="49"/>
      <c r="F37" s="19"/>
      <c r="G37" s="19"/>
      <c r="H37" s="19"/>
      <c r="I37" s="19"/>
      <c r="J37" s="19"/>
      <c r="K37" s="6"/>
      <c r="L37" s="6"/>
      <c r="M37" s="6"/>
    </row>
    <row r="38" spans="1:13" ht="11.25" customHeight="1">
      <c r="A38" s="393" t="s">
        <v>734</v>
      </c>
      <c r="B38" s="498">
        <v>0.16600000000000001</v>
      </c>
      <c r="C38" s="49"/>
      <c r="D38" s="49"/>
      <c r="E38" s="49"/>
      <c r="F38" s="19"/>
      <c r="G38" s="19"/>
      <c r="H38" s="19"/>
      <c r="I38" s="19"/>
      <c r="J38" s="19"/>
      <c r="K38" s="6"/>
      <c r="L38" s="6"/>
      <c r="M38" s="6"/>
    </row>
    <row r="39" spans="1:13" ht="11.25" customHeight="1">
      <c r="A39" s="393" t="s">
        <v>735</v>
      </c>
      <c r="B39" s="498">
        <v>0.23699999999999999</v>
      </c>
      <c r="C39" s="49"/>
      <c r="D39" s="49"/>
      <c r="E39" s="49"/>
      <c r="F39" s="19"/>
      <c r="G39" s="19"/>
      <c r="H39" s="19"/>
      <c r="I39" s="19"/>
      <c r="J39" s="19"/>
      <c r="K39" s="6"/>
      <c r="L39" s="6"/>
      <c r="M39" s="6"/>
    </row>
    <row r="40" spans="1:13" ht="11.25" customHeight="1">
      <c r="A40" s="393" t="s">
        <v>1455</v>
      </c>
      <c r="B40" s="498">
        <v>8.4000000000000005E-2</v>
      </c>
      <c r="C40" s="49"/>
      <c r="D40" s="49"/>
      <c r="E40" s="49"/>
      <c r="F40" s="19"/>
      <c r="G40" s="19"/>
      <c r="H40" s="19"/>
      <c r="I40" s="19"/>
      <c r="J40" s="19"/>
      <c r="K40" s="6"/>
      <c r="L40" s="6"/>
      <c r="M40" s="6"/>
    </row>
    <row r="41" spans="1:13" ht="11.25" customHeight="1">
      <c r="A41" s="393" t="s">
        <v>480</v>
      </c>
      <c r="B41" s="498">
        <v>0.11600000000000001</v>
      </c>
      <c r="C41" s="49"/>
      <c r="D41" s="49"/>
      <c r="E41" s="49"/>
      <c r="F41" s="19"/>
      <c r="G41" s="19"/>
      <c r="H41" s="19"/>
      <c r="I41" s="19"/>
      <c r="J41" s="19"/>
      <c r="K41" s="6"/>
      <c r="L41" s="6"/>
      <c r="M41" s="6"/>
    </row>
    <row r="42" spans="1:13" ht="11.25" customHeight="1">
      <c r="A42" s="393" t="s">
        <v>420</v>
      </c>
      <c r="B42" s="498">
        <f>SUM(B37:B41)</f>
        <v>1</v>
      </c>
      <c r="C42" s="19"/>
      <c r="D42" s="19"/>
      <c r="E42" s="19"/>
      <c r="F42" s="19"/>
      <c r="G42" s="19"/>
      <c r="H42" s="19"/>
      <c r="I42" s="19"/>
      <c r="J42" s="19"/>
    </row>
    <row r="43" spans="1:13" s="14" customFormat="1" ht="12.75" customHeight="1">
      <c r="A43" s="23" t="s">
        <v>481</v>
      </c>
      <c r="B43" s="39"/>
      <c r="C43" s="39"/>
      <c r="D43" s="39"/>
      <c r="E43" s="39"/>
      <c r="F43" s="39"/>
      <c r="G43" s="39"/>
      <c r="H43" s="39"/>
      <c r="I43" s="39"/>
      <c r="J43" s="39"/>
    </row>
    <row r="44" spans="1:13" ht="11.25" customHeight="1">
      <c r="A44" s="33" t="s">
        <v>688</v>
      </c>
      <c r="B44" s="446">
        <v>2003</v>
      </c>
      <c r="C44" s="446">
        <v>2004</v>
      </c>
      <c r="D44" s="446">
        <v>2005</v>
      </c>
      <c r="E44" s="446">
        <v>2006</v>
      </c>
      <c r="F44" s="446">
        <v>2007</v>
      </c>
      <c r="G44" s="446">
        <v>2008</v>
      </c>
      <c r="H44" s="446">
        <v>2009</v>
      </c>
      <c r="I44" s="446">
        <v>2010</v>
      </c>
      <c r="J44" s="446">
        <v>2011</v>
      </c>
    </row>
    <row r="45" spans="1:13" ht="11.25" customHeight="1">
      <c r="A45" s="31" t="s">
        <v>376</v>
      </c>
      <c r="B45" s="495">
        <v>164400</v>
      </c>
      <c r="C45" s="495">
        <v>165800</v>
      </c>
      <c r="D45" s="495">
        <v>168500</v>
      </c>
      <c r="E45" s="495">
        <v>171200</v>
      </c>
      <c r="F45" s="495">
        <v>172800</v>
      </c>
      <c r="G45" s="496">
        <v>174300</v>
      </c>
      <c r="H45" s="497">
        <v>171700</v>
      </c>
      <c r="I45" s="497">
        <v>171300</v>
      </c>
      <c r="J45" s="497">
        <v>173100</v>
      </c>
      <c r="K45" s="504"/>
    </row>
    <row r="46" spans="1:13" ht="11.25" customHeight="1">
      <c r="A46" s="33" t="s">
        <v>486</v>
      </c>
      <c r="B46" s="495"/>
      <c r="C46" s="495"/>
      <c r="D46" s="495"/>
      <c r="E46" s="495"/>
      <c r="F46" s="495"/>
      <c r="G46" s="496"/>
      <c r="H46" s="495"/>
      <c r="I46" s="495"/>
      <c r="J46" s="495"/>
    </row>
    <row r="47" spans="1:13" ht="11.25" customHeight="1">
      <c r="A47" s="31" t="s">
        <v>487</v>
      </c>
      <c r="B47" s="495">
        <v>25000</v>
      </c>
      <c r="C47" s="495">
        <v>24500</v>
      </c>
      <c r="D47" s="495">
        <v>23700</v>
      </c>
      <c r="E47" s="495">
        <v>23700</v>
      </c>
      <c r="F47" s="495">
        <v>23200</v>
      </c>
      <c r="G47" s="496">
        <v>22500</v>
      </c>
      <c r="H47" s="497">
        <v>20400</v>
      </c>
      <c r="I47" s="497">
        <v>19400</v>
      </c>
      <c r="J47" s="497">
        <v>19500</v>
      </c>
    </row>
    <row r="48" spans="1:13" ht="11.25" customHeight="1">
      <c r="A48" s="31" t="s">
        <v>377</v>
      </c>
      <c r="B48" s="495">
        <v>16400</v>
      </c>
      <c r="C48" s="495">
        <v>15700</v>
      </c>
      <c r="D48" s="495">
        <v>15200</v>
      </c>
      <c r="E48" s="495">
        <v>15400</v>
      </c>
      <c r="F48" s="495">
        <v>15300</v>
      </c>
      <c r="G48" s="496">
        <v>14900</v>
      </c>
      <c r="H48" s="497">
        <v>13200</v>
      </c>
      <c r="I48" s="497">
        <v>12600</v>
      </c>
      <c r="J48" s="497">
        <v>12700</v>
      </c>
    </row>
    <row r="49" spans="1:11" ht="11.25" customHeight="1">
      <c r="A49" s="31" t="s">
        <v>282</v>
      </c>
      <c r="B49" s="495">
        <v>9100</v>
      </c>
      <c r="C49" s="495">
        <v>8700</v>
      </c>
      <c r="D49" s="495">
        <v>8800</v>
      </c>
      <c r="E49" s="495">
        <v>9200</v>
      </c>
      <c r="F49" s="495">
        <v>9400</v>
      </c>
      <c r="G49" s="496">
        <v>9300</v>
      </c>
      <c r="H49" s="497">
        <v>8100</v>
      </c>
      <c r="I49" s="497">
        <v>7800</v>
      </c>
      <c r="J49" s="497">
        <v>8000</v>
      </c>
    </row>
    <row r="50" spans="1:11" ht="11.25" customHeight="1">
      <c r="A50" s="31" t="s">
        <v>283</v>
      </c>
      <c r="B50" s="495">
        <v>7300</v>
      </c>
      <c r="C50" s="495">
        <v>7000</v>
      </c>
      <c r="D50" s="495">
        <v>6400</v>
      </c>
      <c r="E50" s="495">
        <v>6200</v>
      </c>
      <c r="F50" s="495">
        <v>5900</v>
      </c>
      <c r="G50" s="496">
        <v>5500</v>
      </c>
      <c r="H50" s="497">
        <v>5100</v>
      </c>
      <c r="I50" s="497">
        <v>4800</v>
      </c>
      <c r="J50" s="497">
        <v>4700</v>
      </c>
    </row>
    <row r="51" spans="1:11" ht="11.25" customHeight="1">
      <c r="A51" s="31" t="s">
        <v>284</v>
      </c>
      <c r="B51" s="495">
        <v>8600</v>
      </c>
      <c r="C51" s="495">
        <v>8800</v>
      </c>
      <c r="D51" s="495">
        <v>8500</v>
      </c>
      <c r="E51" s="495">
        <v>8300</v>
      </c>
      <c r="F51" s="495">
        <v>7900</v>
      </c>
      <c r="G51" s="496">
        <v>7600</v>
      </c>
      <c r="H51" s="497">
        <v>7200</v>
      </c>
      <c r="I51" s="497">
        <v>6800</v>
      </c>
      <c r="J51" s="497">
        <v>6800</v>
      </c>
    </row>
    <row r="52" spans="1:11" ht="11.25" customHeight="1">
      <c r="A52" s="31" t="s">
        <v>285</v>
      </c>
      <c r="B52" s="495">
        <v>139500</v>
      </c>
      <c r="C52" s="495">
        <v>141300</v>
      </c>
      <c r="D52" s="495">
        <v>144800</v>
      </c>
      <c r="E52" s="495">
        <v>147500</v>
      </c>
      <c r="F52" s="495">
        <v>149700</v>
      </c>
      <c r="G52" s="496">
        <v>151800</v>
      </c>
      <c r="H52" s="497">
        <v>151300</v>
      </c>
      <c r="I52" s="497">
        <v>152000</v>
      </c>
      <c r="J52" s="497">
        <v>153600</v>
      </c>
    </row>
    <row r="53" spans="1:11" ht="11.25" customHeight="1">
      <c r="A53" s="31" t="s">
        <v>286</v>
      </c>
      <c r="B53" s="495">
        <v>30000</v>
      </c>
      <c r="C53" s="495">
        <v>29700</v>
      </c>
      <c r="D53" s="495">
        <v>30300</v>
      </c>
      <c r="E53" s="495">
        <v>30600</v>
      </c>
      <c r="F53" s="495">
        <v>31600</v>
      </c>
      <c r="G53" s="496">
        <v>32600</v>
      </c>
      <c r="H53" s="497">
        <v>31900</v>
      </c>
      <c r="I53" s="497">
        <v>31900</v>
      </c>
      <c r="J53" s="497">
        <v>32600</v>
      </c>
    </row>
    <row r="54" spans="1:11" ht="11.25" customHeight="1">
      <c r="A54" s="31" t="s">
        <v>287</v>
      </c>
      <c r="B54" s="495">
        <f>B55+B56</f>
        <v>21900</v>
      </c>
      <c r="C54" s="495">
        <f>C55+C56</f>
        <v>21500</v>
      </c>
      <c r="D54" s="495">
        <f>D55+D56</f>
        <v>21600</v>
      </c>
      <c r="E54" s="495">
        <f>E55+E56</f>
        <v>21700</v>
      </c>
      <c r="F54" s="495">
        <f>F55+F56</f>
        <v>22000</v>
      </c>
      <c r="G54" s="495">
        <f>G55+G56</f>
        <v>22200</v>
      </c>
      <c r="H54" s="495">
        <f>H55+H56</f>
        <v>21700</v>
      </c>
      <c r="I54" s="495">
        <f>I55+I56</f>
        <v>21700</v>
      </c>
      <c r="J54" s="495">
        <f>J55+J56</f>
        <v>22300</v>
      </c>
    </row>
    <row r="55" spans="1:11" ht="11.25" customHeight="1">
      <c r="A55" s="31" t="s">
        <v>288</v>
      </c>
      <c r="B55" s="495">
        <v>4600</v>
      </c>
      <c r="C55" s="495">
        <v>4200</v>
      </c>
      <c r="D55" s="495">
        <v>4100</v>
      </c>
      <c r="E55" s="495">
        <v>4100</v>
      </c>
      <c r="F55" s="495">
        <v>4000</v>
      </c>
      <c r="G55" s="496">
        <v>4000</v>
      </c>
      <c r="H55" s="497">
        <v>3900</v>
      </c>
      <c r="I55" s="497">
        <v>3900</v>
      </c>
      <c r="J55" s="497">
        <v>4000</v>
      </c>
    </row>
    <row r="56" spans="1:11" ht="11.25" customHeight="1">
      <c r="A56" s="31" t="s">
        <v>289</v>
      </c>
      <c r="B56" s="495">
        <v>17300</v>
      </c>
      <c r="C56" s="495">
        <v>17300</v>
      </c>
      <c r="D56" s="495">
        <v>17500</v>
      </c>
      <c r="E56" s="495">
        <v>17600</v>
      </c>
      <c r="F56" s="495">
        <v>18000</v>
      </c>
      <c r="G56" s="496">
        <v>18200</v>
      </c>
      <c r="H56" s="497">
        <v>17800</v>
      </c>
      <c r="I56" s="497">
        <v>17800</v>
      </c>
      <c r="J56" s="497">
        <v>18300</v>
      </c>
    </row>
    <row r="57" spans="1:11" ht="11.25" customHeight="1">
      <c r="A57" s="31" t="s">
        <v>379</v>
      </c>
      <c r="B57" s="495">
        <v>8100</v>
      </c>
      <c r="C57" s="495">
        <v>8200</v>
      </c>
      <c r="D57" s="495">
        <v>8700</v>
      </c>
      <c r="E57" s="495">
        <v>9000</v>
      </c>
      <c r="F57" s="495">
        <v>9600</v>
      </c>
      <c r="G57" s="496">
        <v>10500</v>
      </c>
      <c r="H57" s="497">
        <v>10200</v>
      </c>
      <c r="I57" s="497">
        <v>10200</v>
      </c>
      <c r="J57" s="497">
        <v>10300</v>
      </c>
    </row>
    <row r="58" spans="1:11" ht="11.25" customHeight="1">
      <c r="A58" s="31" t="s">
        <v>380</v>
      </c>
      <c r="B58" s="495">
        <v>2300</v>
      </c>
      <c r="C58" s="495">
        <v>2400</v>
      </c>
      <c r="D58" s="495">
        <v>2600</v>
      </c>
      <c r="E58" s="495">
        <v>2700</v>
      </c>
      <c r="F58" s="495">
        <v>2700</v>
      </c>
      <c r="G58" s="496">
        <v>2400</v>
      </c>
      <c r="H58" s="497">
        <v>2300</v>
      </c>
      <c r="I58" s="497">
        <v>2200</v>
      </c>
      <c r="J58" s="497">
        <v>2200</v>
      </c>
    </row>
    <row r="59" spans="1:11" ht="11.25" customHeight="1">
      <c r="A59" s="31" t="s">
        <v>381</v>
      </c>
      <c r="B59" s="495">
        <v>11400</v>
      </c>
      <c r="C59" s="495">
        <v>11900</v>
      </c>
      <c r="D59" s="495">
        <v>12600</v>
      </c>
      <c r="E59" s="495">
        <v>12900</v>
      </c>
      <c r="F59" s="495">
        <v>13100</v>
      </c>
      <c r="G59" s="496">
        <v>13300</v>
      </c>
      <c r="H59" s="497">
        <v>13200</v>
      </c>
      <c r="I59" s="497">
        <v>13300</v>
      </c>
      <c r="J59" s="497">
        <v>13500</v>
      </c>
    </row>
    <row r="60" spans="1:11" ht="11.25" customHeight="1">
      <c r="A60" s="31" t="s">
        <v>382</v>
      </c>
      <c r="B60" s="495">
        <v>16300</v>
      </c>
      <c r="C60" s="495">
        <v>16600</v>
      </c>
      <c r="D60" s="495">
        <v>17600</v>
      </c>
      <c r="E60" s="495">
        <v>18600</v>
      </c>
      <c r="F60" s="495">
        <v>19000</v>
      </c>
      <c r="G60" s="496">
        <v>19200</v>
      </c>
      <c r="H60" s="497">
        <v>17500</v>
      </c>
      <c r="I60" s="497">
        <v>17600</v>
      </c>
      <c r="J60" s="497">
        <v>18000</v>
      </c>
    </row>
    <row r="61" spans="1:11" ht="11.25" customHeight="1">
      <c r="A61" s="31" t="s">
        <v>383</v>
      </c>
      <c r="B61" s="495">
        <v>21000</v>
      </c>
      <c r="C61" s="495">
        <v>22100</v>
      </c>
      <c r="D61" s="495">
        <v>22500</v>
      </c>
      <c r="E61" s="495">
        <v>23000</v>
      </c>
      <c r="F61" s="495">
        <v>23200</v>
      </c>
      <c r="G61" s="496">
        <v>23700</v>
      </c>
      <c r="H61" s="497">
        <v>25100</v>
      </c>
      <c r="I61" s="497">
        <v>25900</v>
      </c>
      <c r="J61" s="497">
        <v>25900</v>
      </c>
    </row>
    <row r="62" spans="1:11" ht="11.25" customHeight="1">
      <c r="A62" s="31" t="s">
        <v>384</v>
      </c>
      <c r="B62" s="495">
        <v>15600</v>
      </c>
      <c r="C62" s="495">
        <v>15600</v>
      </c>
      <c r="D62" s="495">
        <v>15500</v>
      </c>
      <c r="E62" s="495">
        <v>15700</v>
      </c>
      <c r="F62" s="495">
        <v>15600</v>
      </c>
      <c r="G62" s="496">
        <v>15800</v>
      </c>
      <c r="H62" s="497">
        <v>15600</v>
      </c>
      <c r="I62" s="497">
        <v>15800</v>
      </c>
      <c r="J62" s="497">
        <v>16100</v>
      </c>
    </row>
    <row r="63" spans="1:11" ht="11.25" customHeight="1">
      <c r="A63" s="31" t="s">
        <v>385</v>
      </c>
      <c r="B63" s="495">
        <v>6400</v>
      </c>
      <c r="C63" s="495">
        <v>6600</v>
      </c>
      <c r="D63" s="495">
        <v>6800</v>
      </c>
      <c r="E63" s="495">
        <v>6800</v>
      </c>
      <c r="F63" s="495">
        <v>6900</v>
      </c>
      <c r="G63" s="496">
        <v>7000</v>
      </c>
      <c r="H63" s="497">
        <v>7000</v>
      </c>
      <c r="I63" s="497">
        <v>6900</v>
      </c>
      <c r="J63" s="497">
        <v>6900</v>
      </c>
    </row>
    <row r="64" spans="1:11" ht="11.25" customHeight="1">
      <c r="A64" s="31" t="s">
        <v>386</v>
      </c>
      <c r="B64" s="495">
        <v>36300</v>
      </c>
      <c r="C64" s="495">
        <v>36400</v>
      </c>
      <c r="D64" s="495">
        <v>36800</v>
      </c>
      <c r="E64" s="495">
        <v>37300</v>
      </c>
      <c r="F64" s="495">
        <v>37500</v>
      </c>
      <c r="G64" s="496">
        <v>37800</v>
      </c>
      <c r="H64" s="497">
        <v>38700</v>
      </c>
      <c r="I64" s="497">
        <v>38400</v>
      </c>
      <c r="J64" s="497">
        <v>38400</v>
      </c>
      <c r="K64" s="504"/>
    </row>
    <row r="65" spans="1:20" ht="11.25" customHeight="1">
      <c r="A65" s="31" t="s">
        <v>387</v>
      </c>
      <c r="B65" s="495">
        <v>2800</v>
      </c>
      <c r="C65" s="495">
        <v>2800</v>
      </c>
      <c r="D65" s="495">
        <v>2800</v>
      </c>
      <c r="E65" s="495">
        <v>2700</v>
      </c>
      <c r="F65" s="495">
        <v>2700</v>
      </c>
      <c r="G65" s="496">
        <v>2900</v>
      </c>
      <c r="H65" s="497">
        <v>3000</v>
      </c>
      <c r="I65" s="497">
        <v>3000</v>
      </c>
      <c r="J65" s="497">
        <v>2900</v>
      </c>
    </row>
    <row r="66" spans="1:20" ht="11.25" customHeight="1">
      <c r="A66" s="31" t="s">
        <v>388</v>
      </c>
      <c r="B66" s="495">
        <v>19500</v>
      </c>
      <c r="C66" s="495">
        <v>19500</v>
      </c>
      <c r="D66" s="495">
        <v>19900</v>
      </c>
      <c r="E66" s="495">
        <v>20100</v>
      </c>
      <c r="F66" s="495">
        <v>20200</v>
      </c>
      <c r="G66" s="496">
        <v>20300</v>
      </c>
      <c r="H66" s="497">
        <v>20600</v>
      </c>
      <c r="I66" s="497">
        <v>20400</v>
      </c>
      <c r="J66" s="497">
        <v>20400</v>
      </c>
    </row>
    <row r="67" spans="1:20" ht="11.25" customHeight="1">
      <c r="A67" s="31" t="s">
        <v>389</v>
      </c>
      <c r="B67" s="495">
        <v>14000</v>
      </c>
      <c r="C67" s="495">
        <v>14100</v>
      </c>
      <c r="D67" s="495">
        <v>14200</v>
      </c>
      <c r="E67" s="495">
        <v>14400</v>
      </c>
      <c r="F67" s="495">
        <v>14600</v>
      </c>
      <c r="G67" s="496">
        <v>14700</v>
      </c>
      <c r="H67" s="497">
        <v>15100</v>
      </c>
      <c r="I67" s="497">
        <v>15000</v>
      </c>
      <c r="J67" s="497">
        <v>15000</v>
      </c>
      <c r="L67" s="504"/>
      <c r="M67" s="504"/>
      <c r="N67" s="504"/>
      <c r="O67" s="504"/>
      <c r="P67" s="504"/>
      <c r="Q67" s="504"/>
      <c r="R67" s="504"/>
      <c r="S67" s="504"/>
      <c r="T67" s="504"/>
    </row>
    <row r="68" spans="1:20" ht="11.25" customHeight="1">
      <c r="A68" s="57"/>
      <c r="B68" s="57"/>
      <c r="C68" s="57"/>
      <c r="D68" s="57"/>
      <c r="E68" s="57"/>
      <c r="F68" s="57"/>
      <c r="G68" s="57"/>
      <c r="H68" s="57"/>
      <c r="I68" s="57"/>
      <c r="J68" s="57"/>
    </row>
    <row r="69" spans="1:20" s="14" customFormat="1" ht="12.75" customHeight="1">
      <c r="A69" s="23" t="s">
        <v>497</v>
      </c>
      <c r="B69" s="39"/>
      <c r="C69" s="39"/>
      <c r="D69" s="39"/>
      <c r="E69" s="39"/>
      <c r="F69" s="39"/>
      <c r="G69" s="39"/>
      <c r="H69" s="39"/>
      <c r="I69" s="39"/>
      <c r="J69" s="39"/>
    </row>
    <row r="70" spans="1:20" ht="11.25" customHeight="1">
      <c r="A70" s="832" t="s">
        <v>398</v>
      </c>
      <c r="B70" s="821" t="s">
        <v>1454</v>
      </c>
      <c r="C70" s="821" t="s">
        <v>1453</v>
      </c>
      <c r="D70" s="821" t="s">
        <v>1452</v>
      </c>
      <c r="E70" s="821" t="s">
        <v>1451</v>
      </c>
      <c r="F70" s="821" t="s">
        <v>399</v>
      </c>
      <c r="G70" s="71"/>
      <c r="H70" s="71"/>
      <c r="I70" s="71"/>
      <c r="J70" s="71"/>
    </row>
    <row r="71" spans="1:20" ht="11.25" customHeight="1">
      <c r="A71" s="833"/>
      <c r="B71" s="822"/>
      <c r="C71" s="822"/>
      <c r="D71" s="822"/>
      <c r="E71" s="822"/>
      <c r="F71" s="822"/>
      <c r="G71" s="71"/>
      <c r="H71" s="71"/>
      <c r="I71" s="71"/>
      <c r="J71" s="71"/>
    </row>
    <row r="72" spans="1:20" ht="11.25" customHeight="1">
      <c r="A72" s="834"/>
      <c r="B72" s="823"/>
      <c r="C72" s="823"/>
      <c r="D72" s="823"/>
      <c r="E72" s="823"/>
      <c r="F72" s="823"/>
      <c r="G72" s="71"/>
      <c r="H72" s="71"/>
      <c r="I72" s="71"/>
      <c r="J72" s="71"/>
    </row>
    <row r="73" spans="1:20" ht="11.25" customHeight="1">
      <c r="A73" s="59" t="s">
        <v>420</v>
      </c>
      <c r="B73" s="75">
        <v>190233</v>
      </c>
      <c r="C73" s="75">
        <v>210952</v>
      </c>
      <c r="D73" s="75">
        <v>20719</v>
      </c>
      <c r="E73" s="411">
        <v>0.1089</v>
      </c>
      <c r="F73" s="411">
        <v>1.04E-2</v>
      </c>
      <c r="G73" s="71"/>
      <c r="H73" s="71"/>
      <c r="I73" s="71"/>
      <c r="J73" s="71"/>
    </row>
    <row r="74" spans="1:20" ht="11.25" customHeight="1">
      <c r="A74" s="59" t="s">
        <v>1450</v>
      </c>
      <c r="B74" s="75">
        <v>12429</v>
      </c>
      <c r="C74" s="75">
        <v>13252</v>
      </c>
      <c r="D74" s="75">
        <v>823</v>
      </c>
      <c r="E74" s="60">
        <v>6.62</v>
      </c>
      <c r="F74" s="60">
        <v>0.64</v>
      </c>
      <c r="G74" s="71"/>
      <c r="H74" s="71"/>
      <c r="I74" s="71"/>
      <c r="J74" s="71"/>
    </row>
    <row r="75" spans="1:20" ht="11.25" customHeight="1">
      <c r="A75" s="59" t="s">
        <v>588</v>
      </c>
      <c r="B75" s="75">
        <v>25808</v>
      </c>
      <c r="C75" s="75">
        <v>27051</v>
      </c>
      <c r="D75" s="75">
        <v>1243</v>
      </c>
      <c r="E75" s="411">
        <v>4.82E-2</v>
      </c>
      <c r="F75" s="411">
        <v>4.7000000000000002E-3</v>
      </c>
      <c r="G75" s="71"/>
      <c r="H75" s="71"/>
      <c r="I75" s="71"/>
      <c r="J75" s="71"/>
    </row>
    <row r="76" spans="1:20" ht="11.25" customHeight="1">
      <c r="A76" s="59" t="s">
        <v>589</v>
      </c>
      <c r="B76" s="368">
        <v>151996</v>
      </c>
      <c r="C76" s="75">
        <v>170649</v>
      </c>
      <c r="D76" s="75">
        <v>18653</v>
      </c>
      <c r="E76" s="411">
        <v>0.1227</v>
      </c>
      <c r="F76" s="411">
        <v>1.1599999999999999E-2</v>
      </c>
      <c r="G76" s="71"/>
      <c r="H76" s="71"/>
      <c r="I76" s="71"/>
      <c r="J76" s="71"/>
    </row>
    <row r="77" spans="1:20" ht="11.25" customHeight="1">
      <c r="A77" s="59" t="s">
        <v>684</v>
      </c>
      <c r="B77" s="368">
        <v>2725</v>
      </c>
      <c r="C77" s="368">
        <v>2485</v>
      </c>
      <c r="D77" s="412">
        <v>-240</v>
      </c>
      <c r="E77" s="410">
        <v>-8.8099999999999998E-2</v>
      </c>
      <c r="F77" s="410">
        <v>-9.1999999999999998E-3</v>
      </c>
      <c r="G77" s="71"/>
      <c r="H77" s="71"/>
      <c r="I77" s="71"/>
      <c r="J77" s="71"/>
    </row>
    <row r="78" spans="1:20" ht="11.25" customHeight="1">
      <c r="A78" s="59" t="s">
        <v>685</v>
      </c>
      <c r="B78" s="368">
        <v>6</v>
      </c>
      <c r="C78" s="368">
        <v>6</v>
      </c>
      <c r="D78" s="412">
        <v>0</v>
      </c>
      <c r="E78" s="410">
        <v>0</v>
      </c>
      <c r="F78" s="410">
        <v>0</v>
      </c>
      <c r="G78" s="71"/>
      <c r="H78" s="71"/>
      <c r="I78" s="71"/>
      <c r="J78" s="71"/>
    </row>
    <row r="79" spans="1:20" ht="11.25" customHeight="1">
      <c r="A79" s="59" t="s">
        <v>686</v>
      </c>
      <c r="B79" s="368">
        <v>701</v>
      </c>
      <c r="C79" s="368">
        <v>786</v>
      </c>
      <c r="D79" s="412">
        <v>85</v>
      </c>
      <c r="E79" s="410">
        <v>0.12130000000000001</v>
      </c>
      <c r="F79" s="410">
        <v>1.15E-2</v>
      </c>
      <c r="G79" s="71"/>
      <c r="H79" s="71"/>
      <c r="I79" s="71"/>
      <c r="J79" s="71"/>
    </row>
    <row r="80" spans="1:20" ht="11.25" customHeight="1">
      <c r="A80" s="59" t="s">
        <v>424</v>
      </c>
      <c r="B80" s="75">
        <v>8192</v>
      </c>
      <c r="C80" s="75">
        <v>9668</v>
      </c>
      <c r="D80" s="413">
        <v>1476</v>
      </c>
      <c r="E80" s="411">
        <v>0.1802</v>
      </c>
      <c r="F80" s="411">
        <v>1.67E-2</v>
      </c>
      <c r="G80" s="71"/>
      <c r="H80" s="71"/>
      <c r="I80" s="71"/>
      <c r="J80" s="71"/>
    </row>
    <row r="81" spans="1:10" ht="11.25" customHeight="1">
      <c r="A81" s="59" t="s">
        <v>425</v>
      </c>
      <c r="B81" s="75">
        <v>14885</v>
      </c>
      <c r="C81" s="75">
        <v>14892</v>
      </c>
      <c r="D81" s="413">
        <v>7</v>
      </c>
      <c r="E81" s="411">
        <v>5.0000000000000001E-4</v>
      </c>
      <c r="F81" s="411">
        <v>0</v>
      </c>
      <c r="G81" s="71"/>
      <c r="H81" s="71"/>
      <c r="I81" s="71"/>
      <c r="J81" s="71"/>
    </row>
    <row r="82" spans="1:10" ht="11.25" customHeight="1">
      <c r="A82" s="59" t="s">
        <v>426</v>
      </c>
      <c r="B82" s="368">
        <v>4317</v>
      </c>
      <c r="C82" s="368">
        <v>4739</v>
      </c>
      <c r="D82" s="412">
        <v>422</v>
      </c>
      <c r="E82" s="410">
        <v>9.7799999999999998E-2</v>
      </c>
      <c r="F82" s="410">
        <v>9.4000000000000004E-3</v>
      </c>
      <c r="G82" s="71"/>
      <c r="H82" s="71"/>
      <c r="I82" s="71"/>
      <c r="J82" s="71"/>
    </row>
    <row r="83" spans="1:10" ht="11.25" customHeight="1">
      <c r="A83" s="59" t="s">
        <v>527</v>
      </c>
      <c r="B83" s="75">
        <v>18212</v>
      </c>
      <c r="C83" s="75">
        <v>19912</v>
      </c>
      <c r="D83" s="413">
        <v>1700</v>
      </c>
      <c r="E83" s="411">
        <v>9.3299999999999994E-2</v>
      </c>
      <c r="F83" s="411">
        <v>8.9999999999999993E-3</v>
      </c>
      <c r="G83" s="71"/>
      <c r="H83" s="71"/>
      <c r="I83" s="71"/>
      <c r="J83" s="71"/>
    </row>
    <row r="84" spans="1:10" ht="11.25" customHeight="1">
      <c r="A84" s="59" t="s">
        <v>318</v>
      </c>
      <c r="B84" s="75">
        <v>10402</v>
      </c>
      <c r="C84" s="75">
        <v>12087</v>
      </c>
      <c r="D84" s="413">
        <v>1685</v>
      </c>
      <c r="E84" s="411">
        <v>0.16200000000000001</v>
      </c>
      <c r="F84" s="411">
        <v>1.5100000000000001E-2</v>
      </c>
      <c r="G84" s="71"/>
      <c r="H84" s="71"/>
      <c r="I84" s="71"/>
      <c r="J84" s="71"/>
    </row>
    <row r="85" spans="1:10" ht="11.25" customHeight="1">
      <c r="A85" s="59" t="s">
        <v>321</v>
      </c>
      <c r="B85" s="75">
        <v>2667</v>
      </c>
      <c r="C85" s="75">
        <v>2409</v>
      </c>
      <c r="D85" s="413">
        <v>-258</v>
      </c>
      <c r="E85" s="411">
        <v>-9.6699999999999994E-2</v>
      </c>
      <c r="F85" s="411">
        <v>-1.01E-2</v>
      </c>
      <c r="G85" s="71"/>
      <c r="H85" s="71"/>
      <c r="I85" s="71"/>
      <c r="J85" s="71"/>
    </row>
    <row r="86" spans="1:10" ht="11.25" customHeight="1">
      <c r="A86" s="59" t="s">
        <v>322</v>
      </c>
      <c r="B86" s="75">
        <v>11953</v>
      </c>
      <c r="C86" s="75">
        <v>13680</v>
      </c>
      <c r="D86" s="413">
        <v>1727</v>
      </c>
      <c r="E86" s="411">
        <v>0.14449999999999999</v>
      </c>
      <c r="F86" s="411">
        <v>1.3599999999999999E-2</v>
      </c>
      <c r="G86" s="71"/>
      <c r="H86" s="71"/>
      <c r="I86" s="71"/>
      <c r="J86" s="71"/>
    </row>
    <row r="87" spans="1:10" ht="11.25" customHeight="1">
      <c r="A87" s="59" t="s">
        <v>695</v>
      </c>
      <c r="B87" s="75">
        <v>1705</v>
      </c>
      <c r="C87" s="75">
        <v>1878</v>
      </c>
      <c r="D87" s="413">
        <v>173</v>
      </c>
      <c r="E87" s="411">
        <v>0.10150000000000001</v>
      </c>
      <c r="F87" s="411">
        <v>9.7000000000000003E-3</v>
      </c>
      <c r="G87" s="71"/>
      <c r="H87" s="71"/>
      <c r="I87" s="71"/>
      <c r="J87" s="71"/>
    </row>
    <row r="88" spans="1:10" ht="11.25" customHeight="1">
      <c r="A88" s="59" t="s">
        <v>547</v>
      </c>
      <c r="B88" s="75">
        <v>8988</v>
      </c>
      <c r="C88" s="75">
        <v>10907</v>
      </c>
      <c r="D88" s="413">
        <v>1919</v>
      </c>
      <c r="E88" s="411">
        <v>0.2135</v>
      </c>
      <c r="F88" s="411">
        <v>1.95E-2</v>
      </c>
      <c r="G88" s="71"/>
      <c r="H88" s="71"/>
      <c r="I88" s="71"/>
      <c r="J88" s="71"/>
    </row>
    <row r="89" spans="1:10" ht="11.25" customHeight="1">
      <c r="A89" s="59" t="s">
        <v>447</v>
      </c>
      <c r="B89" s="75">
        <v>3142</v>
      </c>
      <c r="C89" s="75">
        <v>3527</v>
      </c>
      <c r="D89" s="413">
        <v>385</v>
      </c>
      <c r="E89" s="411">
        <v>0.1225</v>
      </c>
      <c r="F89" s="411">
        <v>1.1599999999999999E-2</v>
      </c>
      <c r="G89" s="71"/>
      <c r="H89" s="71"/>
      <c r="I89" s="71"/>
      <c r="J89" s="71"/>
    </row>
    <row r="90" spans="1:10" ht="11.25" customHeight="1">
      <c r="A90" s="59" t="s">
        <v>450</v>
      </c>
      <c r="B90" s="75">
        <v>7717</v>
      </c>
      <c r="C90" s="75">
        <v>8142</v>
      </c>
      <c r="D90" s="413">
        <v>425</v>
      </c>
      <c r="E90" s="411">
        <v>5.5100000000000003E-2</v>
      </c>
      <c r="F90" s="411">
        <v>5.4000000000000003E-3</v>
      </c>
      <c r="G90" s="71"/>
      <c r="H90" s="71"/>
      <c r="I90" s="71"/>
      <c r="J90" s="71"/>
    </row>
    <row r="91" spans="1:10" ht="11.25" customHeight="1">
      <c r="A91" s="59" t="s">
        <v>451</v>
      </c>
      <c r="B91" s="75">
        <v>20226</v>
      </c>
      <c r="C91" s="75">
        <v>22706</v>
      </c>
      <c r="D91" s="413">
        <v>2480</v>
      </c>
      <c r="E91" s="411">
        <v>0.1226</v>
      </c>
      <c r="F91" s="411">
        <v>1.1599999999999999E-2</v>
      </c>
      <c r="G91" s="71"/>
      <c r="H91" s="71"/>
      <c r="I91" s="71"/>
      <c r="J91" s="71"/>
    </row>
    <row r="92" spans="1:10" ht="11.25" customHeight="1">
      <c r="A92" s="59" t="s">
        <v>452</v>
      </c>
      <c r="B92" s="75">
        <v>22048</v>
      </c>
      <c r="C92" s="75">
        <v>25892</v>
      </c>
      <c r="D92" s="413">
        <v>3844</v>
      </c>
      <c r="E92" s="411">
        <v>0.17430000000000001</v>
      </c>
      <c r="F92" s="411">
        <v>1.6199999999999999E-2</v>
      </c>
      <c r="G92" s="71"/>
      <c r="H92" s="71"/>
      <c r="I92" s="71"/>
      <c r="J92" s="71"/>
    </row>
    <row r="93" spans="1:10" ht="11.25" customHeight="1">
      <c r="A93" s="59" t="s">
        <v>453</v>
      </c>
      <c r="B93" s="75">
        <v>2625</v>
      </c>
      <c r="C93" s="75">
        <v>3167</v>
      </c>
      <c r="D93" s="413">
        <v>542</v>
      </c>
      <c r="E93" s="411">
        <v>0.20649999999999999</v>
      </c>
      <c r="F93" s="411">
        <v>1.89E-2</v>
      </c>
      <c r="G93" s="71"/>
      <c r="H93" s="71"/>
      <c r="I93" s="71"/>
      <c r="J93" s="71"/>
    </row>
    <row r="94" spans="1:10" ht="11.25" customHeight="1">
      <c r="A94" s="59" t="s">
        <v>454</v>
      </c>
      <c r="B94" s="75">
        <v>13275</v>
      </c>
      <c r="C94" s="75">
        <v>14686</v>
      </c>
      <c r="D94" s="413">
        <v>1411</v>
      </c>
      <c r="E94" s="411">
        <v>0.10630000000000001</v>
      </c>
      <c r="F94" s="411">
        <v>1.0200000000000001E-2</v>
      </c>
      <c r="G94" s="71"/>
      <c r="H94" s="71"/>
      <c r="I94" s="71"/>
      <c r="J94" s="71"/>
    </row>
    <row r="95" spans="1:10" ht="11.25" customHeight="1">
      <c r="A95" s="59" t="s">
        <v>633</v>
      </c>
      <c r="B95" s="75">
        <v>7035</v>
      </c>
      <c r="C95" s="75">
        <v>7717</v>
      </c>
      <c r="D95" s="413">
        <v>682</v>
      </c>
      <c r="E95" s="411">
        <v>9.69E-2</v>
      </c>
      <c r="F95" s="411">
        <v>9.2999999999999992E-3</v>
      </c>
      <c r="G95" s="71"/>
      <c r="H95" s="71"/>
      <c r="I95" s="71"/>
      <c r="J95" s="71"/>
    </row>
    <row r="96" spans="1:10" ht="11.25" customHeight="1">
      <c r="A96" s="59" t="s">
        <v>548</v>
      </c>
      <c r="B96" s="368">
        <v>16983</v>
      </c>
      <c r="C96" s="368">
        <v>18414</v>
      </c>
      <c r="D96" s="412">
        <v>1431</v>
      </c>
      <c r="E96" s="410">
        <v>8.43E-2</v>
      </c>
      <c r="F96" s="410">
        <v>8.0999999999999996E-3</v>
      </c>
      <c r="G96" s="71"/>
      <c r="H96" s="71"/>
      <c r="I96" s="71"/>
      <c r="J96" s="71"/>
    </row>
    <row r="97" spans="1:10" ht="11.25" customHeight="1">
      <c r="A97" s="49"/>
      <c r="B97" s="49"/>
      <c r="C97" s="49"/>
      <c r="D97" s="19"/>
      <c r="E97" s="19"/>
      <c r="F97" s="19"/>
      <c r="G97" s="19"/>
      <c r="H97" s="19"/>
      <c r="I97" s="19"/>
      <c r="J97" s="19"/>
    </row>
    <row r="98" spans="1:10" s="14" customFormat="1" ht="12.75" customHeight="1">
      <c r="A98" s="749" t="s">
        <v>1449</v>
      </c>
      <c r="B98" s="39"/>
      <c r="C98" s="39"/>
      <c r="D98" s="39"/>
      <c r="E98" s="39"/>
      <c r="F98" s="39"/>
      <c r="G98" s="39"/>
      <c r="H98" s="39"/>
      <c r="I98" s="39"/>
      <c r="J98" s="39"/>
    </row>
    <row r="99" spans="1:10" ht="11.25" customHeight="1">
      <c r="A99" s="59" t="s">
        <v>438</v>
      </c>
      <c r="B99" s="505">
        <f>(5983+20180)/149374</f>
        <v>0.17515096335372957</v>
      </c>
      <c r="C99" s="72"/>
      <c r="D99" s="72"/>
      <c r="E99" s="73"/>
      <c r="F99" s="73"/>
      <c r="G99" s="71"/>
      <c r="H99" s="71"/>
      <c r="I99" s="71"/>
      <c r="J99" s="71"/>
    </row>
    <row r="100" spans="1:10" ht="11.25" customHeight="1">
      <c r="A100" s="59" t="s">
        <v>439</v>
      </c>
      <c r="B100" s="505">
        <f>(29049)/149374</f>
        <v>0.19447159478891909</v>
      </c>
      <c r="C100" s="72"/>
      <c r="D100" s="72"/>
      <c r="E100" s="72"/>
      <c r="F100" s="72"/>
      <c r="G100" s="71"/>
      <c r="H100" s="71"/>
      <c r="I100" s="71"/>
      <c r="J100" s="71"/>
    </row>
    <row r="101" spans="1:10" ht="11.25" customHeight="1">
      <c r="A101" s="59" t="s">
        <v>440</v>
      </c>
      <c r="B101" s="505">
        <f>(34318)/149374</f>
        <v>0.22974547109938812</v>
      </c>
      <c r="C101" s="72"/>
      <c r="D101" s="72"/>
      <c r="E101" s="73"/>
      <c r="F101" s="73"/>
      <c r="G101" s="71"/>
      <c r="H101" s="71"/>
      <c r="I101" s="71"/>
      <c r="J101" s="71"/>
    </row>
    <row r="102" spans="1:10" ht="11.25" customHeight="1">
      <c r="A102" s="59" t="s">
        <v>441</v>
      </c>
      <c r="B102" s="505">
        <f>(25731)/149374</f>
        <v>0.17225889378338935</v>
      </c>
      <c r="C102" s="72"/>
      <c r="D102" s="72"/>
      <c r="E102" s="73"/>
      <c r="F102" s="73"/>
      <c r="G102" s="71"/>
      <c r="H102" s="71"/>
      <c r="I102" s="71"/>
      <c r="J102" s="71"/>
    </row>
    <row r="103" spans="1:10" ht="11.25" customHeight="1">
      <c r="A103" s="59" t="s">
        <v>442</v>
      </c>
      <c r="B103" s="505">
        <f>(7956)/149374</f>
        <v>5.3262281253765718E-2</v>
      </c>
      <c r="C103" s="72"/>
      <c r="D103" s="72"/>
      <c r="E103" s="73"/>
      <c r="F103" s="73"/>
      <c r="G103" s="71"/>
      <c r="H103" s="71"/>
      <c r="I103" s="71"/>
      <c r="J103" s="71"/>
    </row>
    <row r="104" spans="1:10" ht="11.25" customHeight="1">
      <c r="A104" s="59" t="s">
        <v>443</v>
      </c>
      <c r="B104" s="505">
        <f>(13744)/149374</f>
        <v>9.201065781193514E-2</v>
      </c>
      <c r="C104" s="72"/>
      <c r="D104" s="72"/>
      <c r="E104" s="73"/>
      <c r="F104" s="73"/>
      <c r="G104" s="71"/>
      <c r="H104" s="71"/>
      <c r="I104" s="71"/>
      <c r="J104" s="71"/>
    </row>
    <row r="105" spans="1:10" ht="11.25" customHeight="1">
      <c r="A105" s="59" t="s">
        <v>444</v>
      </c>
      <c r="B105" s="505">
        <f>(1693+1911)/149374</f>
        <v>2.4127358174782759E-2</v>
      </c>
      <c r="C105" s="72"/>
      <c r="D105" s="72"/>
      <c r="E105" s="73"/>
      <c r="F105" s="73"/>
      <c r="G105" s="71"/>
      <c r="H105" s="71"/>
      <c r="I105" s="71"/>
      <c r="J105" s="71"/>
    </row>
    <row r="106" spans="1:10" ht="11.25" customHeight="1">
      <c r="A106" s="59" t="s">
        <v>445</v>
      </c>
      <c r="B106" s="505">
        <f>(3914)/149374</f>
        <v>2.6202685875721343E-2</v>
      </c>
      <c r="C106" s="72"/>
      <c r="D106" s="72"/>
      <c r="E106" s="73"/>
      <c r="F106" s="73"/>
      <c r="G106" s="71"/>
      <c r="H106" s="71"/>
      <c r="I106" s="71"/>
      <c r="J106" s="71"/>
    </row>
    <row r="107" spans="1:10" ht="11.25" customHeight="1">
      <c r="A107" s="59" t="s">
        <v>455</v>
      </c>
      <c r="B107" s="505">
        <f>(3220+1675)/149374</f>
        <v>3.2770093858368925E-2</v>
      </c>
      <c r="C107" s="752"/>
      <c r="D107" s="72"/>
      <c r="E107" s="73"/>
      <c r="F107" s="73"/>
      <c r="G107" s="71"/>
      <c r="H107" s="71"/>
      <c r="I107" s="71"/>
      <c r="J107" s="71"/>
    </row>
    <row r="108" spans="1:10" ht="11.25" customHeight="1">
      <c r="A108" s="506" t="s">
        <v>553</v>
      </c>
      <c r="B108" s="751">
        <v>18.8</v>
      </c>
      <c r="C108" s="74"/>
      <c r="D108" s="72"/>
      <c r="E108" s="73"/>
      <c r="F108" s="73"/>
      <c r="G108" s="71"/>
      <c r="H108" s="71"/>
      <c r="I108" s="71"/>
      <c r="J108" s="71"/>
    </row>
    <row r="109" spans="1:10" ht="11.25" customHeight="1">
      <c r="A109" s="57"/>
      <c r="B109" s="57"/>
      <c r="C109" s="63"/>
      <c r="D109" s="41"/>
      <c r="E109" s="41"/>
      <c r="F109" s="41"/>
      <c r="G109" s="41"/>
      <c r="H109" s="41"/>
      <c r="I109" s="41"/>
      <c r="J109" s="41"/>
    </row>
    <row r="110" spans="1:10" s="14" customFormat="1" ht="12.75" customHeight="1">
      <c r="A110" s="23" t="s">
        <v>554</v>
      </c>
      <c r="B110" s="39"/>
      <c r="C110" s="39"/>
      <c r="D110" s="39"/>
      <c r="E110" s="39"/>
      <c r="F110" s="39"/>
      <c r="G110" s="39"/>
      <c r="H110" s="39"/>
      <c r="I110" s="39"/>
      <c r="J110" s="39"/>
    </row>
    <row r="111" spans="1:10" ht="11.25" customHeight="1">
      <c r="A111" s="770" t="s">
        <v>456</v>
      </c>
      <c r="B111" s="770" t="s">
        <v>1448</v>
      </c>
      <c r="C111" s="771"/>
      <c r="D111" s="772"/>
      <c r="E111" s="73"/>
      <c r="F111" s="73"/>
      <c r="G111" s="72"/>
      <c r="H111" s="71"/>
      <c r="I111" s="71"/>
      <c r="J111" s="71"/>
    </row>
    <row r="112" spans="1:10" ht="11.25" customHeight="1">
      <c r="A112" s="72"/>
      <c r="B112" s="770" t="s">
        <v>1447</v>
      </c>
      <c r="C112" s="771"/>
      <c r="D112" s="772"/>
      <c r="E112" s="72"/>
      <c r="F112" s="72"/>
      <c r="G112" s="72"/>
      <c r="H112" s="71"/>
      <c r="I112" s="71"/>
      <c r="J112" s="71"/>
    </row>
    <row r="113" spans="1:10" ht="11.25" customHeight="1">
      <c r="A113" s="72"/>
      <c r="B113" s="773" t="s">
        <v>1446</v>
      </c>
      <c r="C113" s="771"/>
      <c r="D113" s="772"/>
      <c r="E113" s="72"/>
      <c r="F113" s="72"/>
      <c r="G113" s="72"/>
      <c r="H113" s="71"/>
      <c r="I113" s="71"/>
      <c r="J113" s="71"/>
    </row>
    <row r="114" spans="1:10" ht="11.25" customHeight="1">
      <c r="A114" s="61"/>
      <c r="B114" s="61"/>
      <c r="C114" s="61"/>
      <c r="D114" s="61"/>
      <c r="E114" s="62"/>
      <c r="F114" s="62"/>
      <c r="G114" s="58"/>
      <c r="H114" s="58"/>
      <c r="I114" s="58"/>
      <c r="J114" s="58"/>
    </row>
    <row r="115" spans="1:10" ht="11.25" customHeight="1">
      <c r="A115" s="40" t="s">
        <v>436</v>
      </c>
      <c r="B115" s="41"/>
      <c r="C115" s="41"/>
      <c r="D115" s="41"/>
      <c r="E115" s="41"/>
      <c r="F115" s="41"/>
      <c r="G115" s="41"/>
      <c r="H115" s="41"/>
      <c r="I115" s="41"/>
      <c r="J115" s="41"/>
    </row>
    <row r="116" spans="1:10" ht="11.25" customHeight="1">
      <c r="A116" s="40" t="s">
        <v>437</v>
      </c>
      <c r="B116" s="41"/>
      <c r="C116" s="41"/>
      <c r="D116" s="41"/>
      <c r="E116" s="41"/>
      <c r="F116" s="41"/>
      <c r="G116" s="41"/>
      <c r="H116" s="41"/>
      <c r="I116" s="41"/>
      <c r="J116" s="41"/>
    </row>
    <row r="117" spans="1:10" ht="11.25" customHeight="1">
      <c r="A117" s="41"/>
      <c r="B117" s="41"/>
      <c r="C117" s="41"/>
      <c r="D117" s="41"/>
      <c r="E117" s="41"/>
      <c r="F117" s="41"/>
      <c r="G117" s="41"/>
      <c r="H117" s="41"/>
      <c r="I117" s="41"/>
      <c r="J117" s="41"/>
    </row>
    <row r="118" spans="1:10" ht="9" customHeight="1">
      <c r="A118" s="25" t="s">
        <v>232</v>
      </c>
      <c r="B118" s="41"/>
      <c r="C118" s="41"/>
      <c r="D118" s="41"/>
      <c r="E118" s="41"/>
      <c r="F118" s="41"/>
      <c r="G118" s="41"/>
      <c r="H118" s="41"/>
      <c r="I118" s="41"/>
      <c r="J118" s="41"/>
    </row>
    <row r="119" spans="1:10" ht="9" customHeight="1">
      <c r="A119" s="820" t="s">
        <v>2092</v>
      </c>
      <c r="B119" s="820"/>
      <c r="C119" s="820"/>
      <c r="D119" s="820"/>
      <c r="E119" s="820"/>
      <c r="F119" s="820"/>
      <c r="G119" s="820"/>
      <c r="H119" s="820"/>
      <c r="I119" s="819"/>
      <c r="J119" s="41"/>
    </row>
    <row r="120" spans="1:10" ht="9" customHeight="1">
      <c r="A120" s="827" t="s">
        <v>2090</v>
      </c>
      <c r="B120" s="828"/>
      <c r="C120" s="828"/>
      <c r="D120" s="828"/>
      <c r="E120" s="828"/>
      <c r="F120" s="828"/>
      <c r="G120" s="828"/>
      <c r="H120" s="828"/>
      <c r="I120" s="829"/>
      <c r="J120" s="41"/>
    </row>
    <row r="121" spans="1:10" ht="9" customHeight="1">
      <c r="A121" s="820" t="s">
        <v>1445</v>
      </c>
      <c r="B121" s="820"/>
      <c r="C121" s="820"/>
      <c r="D121" s="820"/>
      <c r="E121" s="820"/>
      <c r="F121" s="820"/>
      <c r="G121" s="820"/>
      <c r="H121" s="820"/>
      <c r="I121" s="819"/>
      <c r="J121" s="41"/>
    </row>
    <row r="122" spans="1:10" ht="9" customHeight="1">
      <c r="A122" s="830" t="s">
        <v>2094</v>
      </c>
      <c r="B122" s="831"/>
      <c r="C122" s="831"/>
      <c r="D122" s="831"/>
      <c r="E122" s="831"/>
      <c r="F122" s="831"/>
      <c r="G122" s="831"/>
      <c r="H122" s="831"/>
      <c r="I122" s="819"/>
      <c r="J122" s="41"/>
    </row>
    <row r="123" spans="1:10" ht="9" customHeight="1">
      <c r="A123" s="824" t="s">
        <v>1444</v>
      </c>
      <c r="B123" s="825"/>
      <c r="C123" s="825"/>
      <c r="D123" s="825"/>
      <c r="E123" s="825"/>
      <c r="F123" s="825"/>
      <c r="G123" s="825"/>
      <c r="H123" s="825"/>
      <c r="I123" s="826"/>
      <c r="J123" s="41"/>
    </row>
    <row r="124" spans="1:10" ht="9" customHeight="1">
      <c r="A124" s="820" t="s">
        <v>1443</v>
      </c>
      <c r="B124" s="820"/>
      <c r="C124" s="820"/>
      <c r="D124" s="820"/>
      <c r="E124" s="820"/>
      <c r="F124" s="820"/>
      <c r="G124" s="820"/>
      <c r="H124" s="820"/>
      <c r="I124" s="819"/>
      <c r="J124" s="41"/>
    </row>
    <row r="125" spans="1:10" ht="9" customHeight="1">
      <c r="A125" s="820" t="s">
        <v>1442</v>
      </c>
      <c r="B125" s="820"/>
      <c r="C125" s="820"/>
      <c r="D125" s="820"/>
      <c r="E125" s="820"/>
      <c r="F125" s="820"/>
      <c r="G125" s="820"/>
      <c r="H125" s="820"/>
      <c r="I125" s="819"/>
      <c r="J125" s="41"/>
    </row>
    <row r="129" spans="3:3">
      <c r="C129" s="12"/>
    </row>
  </sheetData>
  <mergeCells count="14">
    <mergeCell ref="A1:I1"/>
    <mergeCell ref="A123:I123"/>
    <mergeCell ref="A119:I119"/>
    <mergeCell ref="A120:I120"/>
    <mergeCell ref="A121:I121"/>
    <mergeCell ref="A122:I122"/>
    <mergeCell ref="F70:F72"/>
    <mergeCell ref="A70:A72"/>
    <mergeCell ref="B70:B72"/>
    <mergeCell ref="A124:I124"/>
    <mergeCell ref="A125:I125"/>
    <mergeCell ref="C70:C72"/>
    <mergeCell ref="D70:D72"/>
    <mergeCell ref="E70:E72"/>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zoomScaleNormal="100" workbookViewId="0">
      <selection sqref="A1:G1"/>
    </sheetView>
  </sheetViews>
  <sheetFormatPr defaultColWidth="8.85546875" defaultRowHeight="11.25" customHeight="1"/>
  <cols>
    <col min="1" max="1" width="6.140625" style="14" customWidth="1"/>
    <col min="2" max="2" width="26.42578125" style="14" customWidth="1"/>
    <col min="3" max="3" width="51.42578125" style="14" customWidth="1"/>
    <col min="4" max="4" width="9.42578125" style="14" customWidth="1"/>
    <col min="5" max="5" width="13.42578125" style="14" bestFit="1" customWidth="1"/>
    <col min="6" max="6" width="20.42578125" style="14" customWidth="1"/>
    <col min="7" max="7" width="17.42578125" style="14" customWidth="1"/>
    <col min="8" max="8" width="11.7109375" style="77" customWidth="1"/>
    <col min="9" max="15" width="8.85546875" style="77"/>
    <col min="16" max="16384" width="8.85546875" style="14"/>
  </cols>
  <sheetData>
    <row r="1" spans="1:15" ht="12.75" customHeight="1">
      <c r="A1" s="818" t="s">
        <v>551</v>
      </c>
      <c r="B1" s="819"/>
      <c r="C1" s="819"/>
      <c r="D1" s="819"/>
      <c r="E1" s="819"/>
      <c r="F1" s="819"/>
      <c r="G1" s="819"/>
      <c r="H1" s="14"/>
      <c r="I1" s="14"/>
      <c r="J1" s="14"/>
      <c r="K1" s="14"/>
      <c r="L1" s="14"/>
      <c r="M1" s="14"/>
      <c r="N1" s="14"/>
      <c r="O1" s="14"/>
    </row>
    <row r="2" spans="1:15" ht="11.25" customHeight="1">
      <c r="A2" s="41"/>
      <c r="B2" s="41"/>
      <c r="C2" s="41"/>
      <c r="D2" s="41"/>
      <c r="E2" s="41"/>
      <c r="F2" s="41"/>
      <c r="G2" s="41"/>
    </row>
    <row r="3" spans="1:15" ht="12.75" customHeight="1">
      <c r="A3" s="23" t="s">
        <v>552</v>
      </c>
      <c r="B3" s="23" t="s">
        <v>621</v>
      </c>
      <c r="C3" s="76" t="s">
        <v>622</v>
      </c>
      <c r="D3" s="76" t="s">
        <v>623</v>
      </c>
      <c r="E3" s="76" t="s">
        <v>624</v>
      </c>
      <c r="F3" s="76" t="s">
        <v>625</v>
      </c>
      <c r="G3" s="76" t="s">
        <v>626</v>
      </c>
      <c r="H3" s="14"/>
      <c r="I3" s="14"/>
      <c r="J3" s="14"/>
      <c r="K3" s="14"/>
      <c r="L3" s="14"/>
      <c r="M3" s="14"/>
      <c r="N3" s="14"/>
      <c r="O3" s="14"/>
    </row>
    <row r="4" spans="1:15" s="17" customFormat="1" ht="11.25" customHeight="1">
      <c r="A4" s="82" t="s">
        <v>716</v>
      </c>
      <c r="B4" s="83"/>
      <c r="C4" s="97" t="s">
        <v>5</v>
      </c>
      <c r="D4" s="83"/>
      <c r="E4" s="83"/>
      <c r="F4" s="83"/>
      <c r="G4" s="83"/>
    </row>
    <row r="5" spans="1:15" ht="11.25" customHeight="1">
      <c r="A5" s="84"/>
      <c r="B5" s="464" t="s">
        <v>556</v>
      </c>
      <c r="C5" s="84" t="s">
        <v>557</v>
      </c>
      <c r="D5" s="36">
        <v>61</v>
      </c>
      <c r="E5" s="466" t="s">
        <v>51</v>
      </c>
      <c r="F5" s="84" t="s">
        <v>559</v>
      </c>
      <c r="G5" s="84"/>
      <c r="H5" s="78"/>
      <c r="I5" s="78"/>
      <c r="J5" s="78"/>
      <c r="K5" s="78"/>
    </row>
    <row r="6" spans="1:15" ht="11.25" customHeight="1">
      <c r="A6" s="84"/>
      <c r="B6" s="465" t="s">
        <v>560</v>
      </c>
      <c r="C6" s="85" t="s">
        <v>548</v>
      </c>
      <c r="D6" s="35">
        <v>92</v>
      </c>
      <c r="E6" s="35" t="s">
        <v>558</v>
      </c>
      <c r="F6" s="86" t="s">
        <v>725</v>
      </c>
      <c r="G6" s="86">
        <v>0.72</v>
      </c>
      <c r="H6" s="78"/>
      <c r="I6" s="78"/>
      <c r="J6" s="78"/>
      <c r="K6" s="78"/>
    </row>
    <row r="7" spans="1:15" ht="11.25" customHeight="1">
      <c r="A7" s="84"/>
      <c r="B7" s="465" t="s">
        <v>726</v>
      </c>
      <c r="C7" s="85" t="s">
        <v>557</v>
      </c>
      <c r="D7" s="35">
        <v>61</v>
      </c>
      <c r="E7" s="37" t="s">
        <v>477</v>
      </c>
      <c r="F7" s="84" t="s">
        <v>559</v>
      </c>
      <c r="G7" s="86"/>
      <c r="H7" s="78"/>
      <c r="I7" s="78"/>
      <c r="J7" s="78"/>
      <c r="K7" s="78"/>
    </row>
    <row r="8" spans="1:15" ht="11.25" customHeight="1">
      <c r="A8" s="84"/>
      <c r="B8" s="464" t="s">
        <v>727</v>
      </c>
      <c r="C8" s="85" t="s">
        <v>476</v>
      </c>
      <c r="D8" s="35">
        <v>62</v>
      </c>
      <c r="E8" s="37" t="s">
        <v>477</v>
      </c>
      <c r="F8" s="84" t="s">
        <v>559</v>
      </c>
      <c r="G8" s="86"/>
      <c r="H8" s="78"/>
      <c r="I8" s="79"/>
      <c r="J8" s="79"/>
      <c r="K8" s="79"/>
      <c r="L8" s="80"/>
      <c r="M8" s="80"/>
    </row>
    <row r="9" spans="1:15" ht="11.25" customHeight="1">
      <c r="A9" s="84"/>
      <c r="B9" s="464" t="s">
        <v>478</v>
      </c>
      <c r="C9" s="85" t="s">
        <v>476</v>
      </c>
      <c r="D9" s="35">
        <v>62</v>
      </c>
      <c r="E9" s="37" t="s">
        <v>477</v>
      </c>
      <c r="F9" s="84" t="s">
        <v>559</v>
      </c>
      <c r="G9" s="86"/>
      <c r="H9" s="78"/>
      <c r="I9" s="79"/>
      <c r="J9" s="79"/>
      <c r="K9" s="79"/>
      <c r="L9" s="80"/>
      <c r="M9" s="80"/>
    </row>
    <row r="10" spans="1:15" ht="11.25" customHeight="1">
      <c r="A10" s="84"/>
      <c r="B10" s="464" t="s">
        <v>636</v>
      </c>
      <c r="C10" s="85" t="s">
        <v>637</v>
      </c>
      <c r="D10" s="35">
        <v>52</v>
      </c>
      <c r="E10" s="37" t="s">
        <v>638</v>
      </c>
      <c r="F10" s="84" t="s">
        <v>559</v>
      </c>
      <c r="G10" s="86"/>
      <c r="H10" s="78"/>
      <c r="I10" s="79"/>
      <c r="J10" s="79"/>
      <c r="K10" s="79"/>
      <c r="L10" s="80"/>
      <c r="M10" s="80"/>
    </row>
    <row r="11" spans="1:15" ht="11.25" customHeight="1">
      <c r="A11" s="84"/>
      <c r="B11" s="464" t="s">
        <v>52</v>
      </c>
      <c r="C11" s="467" t="s">
        <v>53</v>
      </c>
      <c r="D11" s="468">
        <v>44</v>
      </c>
      <c r="E11" s="469" t="s">
        <v>55</v>
      </c>
      <c r="F11" s="442" t="s">
        <v>8</v>
      </c>
      <c r="G11" s="86"/>
      <c r="H11" s="78"/>
      <c r="I11" s="79"/>
      <c r="J11" s="79"/>
      <c r="K11" s="79"/>
      <c r="L11" s="80"/>
      <c r="M11" s="80"/>
    </row>
    <row r="12" spans="1:15" ht="11.25" customHeight="1">
      <c r="A12" s="84"/>
      <c r="B12" s="464" t="s">
        <v>639</v>
      </c>
      <c r="C12" s="85" t="s">
        <v>640</v>
      </c>
      <c r="D12" s="35">
        <v>48</v>
      </c>
      <c r="E12" s="37" t="s">
        <v>638</v>
      </c>
      <c r="F12" s="87" t="s">
        <v>641</v>
      </c>
      <c r="G12" s="86"/>
      <c r="H12" s="78"/>
      <c r="I12" s="79"/>
      <c r="J12" s="79"/>
      <c r="K12" s="79"/>
      <c r="L12" s="80"/>
      <c r="M12" s="80"/>
    </row>
    <row r="13" spans="1:15" ht="11.25" customHeight="1">
      <c r="A13" s="84"/>
      <c r="B13" s="464" t="s">
        <v>592</v>
      </c>
      <c r="C13" s="85" t="s">
        <v>548</v>
      </c>
      <c r="D13" s="35">
        <v>92</v>
      </c>
      <c r="E13" s="37" t="s">
        <v>638</v>
      </c>
      <c r="F13" s="84" t="s">
        <v>559</v>
      </c>
      <c r="G13" s="86"/>
      <c r="H13" s="78"/>
      <c r="I13" s="79"/>
      <c r="J13" s="79"/>
      <c r="K13" s="79"/>
      <c r="L13" s="80"/>
      <c r="M13" s="80"/>
    </row>
    <row r="14" spans="1:15" ht="11.25" customHeight="1">
      <c r="A14" s="84"/>
      <c r="B14" s="464" t="s">
        <v>9</v>
      </c>
      <c r="C14" s="467" t="s">
        <v>10</v>
      </c>
      <c r="D14" s="35">
        <v>52</v>
      </c>
      <c r="E14" s="469" t="s">
        <v>11</v>
      </c>
      <c r="F14" s="442" t="s">
        <v>8</v>
      </c>
      <c r="G14" s="86"/>
      <c r="H14" s="78"/>
      <c r="I14" s="79"/>
      <c r="J14" s="79"/>
      <c r="K14" s="79"/>
      <c r="L14" s="80"/>
      <c r="M14" s="80"/>
    </row>
    <row r="15" spans="1:15" ht="11.25" customHeight="1">
      <c r="A15" s="84"/>
      <c r="B15" s="464" t="s">
        <v>642</v>
      </c>
      <c r="C15" s="85" t="s">
        <v>643</v>
      </c>
      <c r="D15" s="35">
        <v>48</v>
      </c>
      <c r="E15" s="37" t="s">
        <v>638</v>
      </c>
      <c r="F15" s="84" t="s">
        <v>559</v>
      </c>
      <c r="G15" s="86"/>
      <c r="H15" s="78"/>
      <c r="I15" s="79"/>
      <c r="J15" s="79"/>
      <c r="K15" s="79"/>
      <c r="L15" s="80"/>
      <c r="M15" s="80"/>
    </row>
    <row r="16" spans="1:15" ht="11.25" customHeight="1">
      <c r="A16" s="84"/>
      <c r="B16" s="464" t="s">
        <v>21</v>
      </c>
      <c r="C16" s="467" t="s">
        <v>7</v>
      </c>
      <c r="D16" s="468">
        <v>55</v>
      </c>
      <c r="E16" s="469" t="s">
        <v>11</v>
      </c>
      <c r="F16" s="442" t="s">
        <v>54</v>
      </c>
      <c r="G16" s="86"/>
      <c r="H16" s="78"/>
      <c r="I16" s="79"/>
      <c r="J16" s="79"/>
      <c r="K16" s="79"/>
      <c r="L16" s="80"/>
      <c r="M16" s="80"/>
    </row>
    <row r="17" spans="1:13" ht="11.25" customHeight="1">
      <c r="A17" s="84"/>
      <c r="B17" s="464" t="s">
        <v>22</v>
      </c>
      <c r="C17" s="467" t="s">
        <v>53</v>
      </c>
      <c r="D17" s="468">
        <v>44</v>
      </c>
      <c r="E17" s="469" t="s">
        <v>11</v>
      </c>
      <c r="F17" s="442" t="s">
        <v>54</v>
      </c>
      <c r="G17" s="86"/>
      <c r="H17" s="78"/>
      <c r="I17" s="79"/>
      <c r="J17" s="79"/>
      <c r="K17" s="79"/>
      <c r="L17" s="80"/>
      <c r="M17" s="80"/>
    </row>
    <row r="18" spans="1:13" ht="11.25" customHeight="1">
      <c r="A18" s="84"/>
      <c r="B18" s="464" t="s">
        <v>500</v>
      </c>
      <c r="C18" s="85" t="s">
        <v>501</v>
      </c>
      <c r="D18" s="35">
        <v>33</v>
      </c>
      <c r="E18" s="37" t="s">
        <v>638</v>
      </c>
      <c r="F18" s="84" t="s">
        <v>559</v>
      </c>
      <c r="G18" s="86"/>
      <c r="H18" s="78"/>
      <c r="I18" s="79"/>
      <c r="J18" s="79"/>
      <c r="K18" s="79"/>
      <c r="L18" s="80"/>
      <c r="M18" s="80"/>
    </row>
    <row r="19" spans="1:13" ht="11.25" customHeight="1">
      <c r="A19" s="84"/>
      <c r="B19" s="464" t="s">
        <v>502</v>
      </c>
      <c r="C19" s="85" t="s">
        <v>548</v>
      </c>
      <c r="D19" s="35">
        <v>92</v>
      </c>
      <c r="E19" s="37" t="s">
        <v>638</v>
      </c>
      <c r="F19" s="84" t="s">
        <v>559</v>
      </c>
      <c r="G19" s="86"/>
      <c r="H19" s="78"/>
      <c r="I19" s="79"/>
      <c r="J19" s="79"/>
      <c r="K19" s="79"/>
      <c r="L19" s="80"/>
      <c r="M19" s="80"/>
    </row>
    <row r="20" spans="1:13" ht="11.25" customHeight="1">
      <c r="A20" s="84"/>
      <c r="B20" s="464" t="s">
        <v>807</v>
      </c>
      <c r="C20" s="85" t="s">
        <v>476</v>
      </c>
      <c r="D20" s="35">
        <v>62</v>
      </c>
      <c r="E20" s="37" t="s">
        <v>638</v>
      </c>
      <c r="F20" s="84" t="s">
        <v>559</v>
      </c>
      <c r="G20" s="86"/>
      <c r="H20" s="78"/>
      <c r="I20" s="79"/>
      <c r="J20" s="79"/>
      <c r="K20" s="79"/>
      <c r="L20" s="80"/>
      <c r="M20" s="80"/>
    </row>
    <row r="21" spans="1:13" ht="11.25" customHeight="1">
      <c r="A21" s="84"/>
      <c r="B21" s="464" t="s">
        <v>76</v>
      </c>
      <c r="C21" s="467" t="s">
        <v>23</v>
      </c>
      <c r="D21" s="468">
        <v>52</v>
      </c>
      <c r="E21" s="469" t="s">
        <v>11</v>
      </c>
      <c r="F21" s="84"/>
      <c r="G21" s="86"/>
      <c r="H21" s="78"/>
      <c r="I21" s="79"/>
      <c r="J21" s="79"/>
      <c r="K21" s="79"/>
      <c r="L21" s="80"/>
      <c r="M21" s="80"/>
    </row>
    <row r="22" spans="1:13" ht="11.25" customHeight="1">
      <c r="A22" s="84"/>
      <c r="B22" s="465" t="s">
        <v>920</v>
      </c>
      <c r="C22" s="85" t="s">
        <v>736</v>
      </c>
      <c r="D22" s="35">
        <v>33</v>
      </c>
      <c r="E22" s="469" t="s">
        <v>11</v>
      </c>
      <c r="F22" s="84"/>
      <c r="G22" s="86"/>
      <c r="H22" s="78"/>
      <c r="I22" s="79"/>
      <c r="J22" s="79"/>
      <c r="K22" s="79"/>
      <c r="L22" s="80"/>
      <c r="M22" s="80"/>
    </row>
    <row r="23" spans="1:13" ht="11.25" customHeight="1">
      <c r="A23" s="84"/>
      <c r="B23" s="464" t="s">
        <v>808</v>
      </c>
      <c r="C23" s="85" t="s">
        <v>637</v>
      </c>
      <c r="D23" s="35">
        <v>52</v>
      </c>
      <c r="E23" s="37" t="s">
        <v>638</v>
      </c>
      <c r="F23" s="84" t="s">
        <v>559</v>
      </c>
      <c r="G23" s="86"/>
      <c r="H23" s="78"/>
      <c r="I23" s="79"/>
      <c r="J23" s="79"/>
      <c r="K23" s="79"/>
      <c r="L23" s="80"/>
      <c r="M23" s="80"/>
    </row>
    <row r="24" spans="1:13" ht="11.25" customHeight="1">
      <c r="A24" s="84"/>
      <c r="B24" s="464" t="s">
        <v>919</v>
      </c>
      <c r="C24" s="85" t="s">
        <v>548</v>
      </c>
      <c r="D24" s="35">
        <v>92</v>
      </c>
      <c r="E24" s="37" t="s">
        <v>638</v>
      </c>
      <c r="F24" s="84" t="s">
        <v>559</v>
      </c>
      <c r="G24" s="86"/>
      <c r="H24" s="78"/>
      <c r="I24" s="79"/>
      <c r="J24" s="79"/>
      <c r="K24" s="79"/>
      <c r="L24" s="80"/>
      <c r="M24" s="80"/>
    </row>
    <row r="25" spans="1:13" ht="11.25" customHeight="1">
      <c r="A25" s="84"/>
      <c r="B25" s="464" t="s">
        <v>24</v>
      </c>
      <c r="C25" s="467" t="s">
        <v>25</v>
      </c>
      <c r="D25" s="468">
        <v>45</v>
      </c>
      <c r="E25" s="469" t="s">
        <v>11</v>
      </c>
      <c r="F25" s="442" t="s">
        <v>8</v>
      </c>
      <c r="G25" s="86"/>
      <c r="H25" s="78"/>
      <c r="I25" s="79"/>
      <c r="J25" s="79"/>
      <c r="K25" s="79"/>
      <c r="L25" s="80"/>
      <c r="M25" s="80"/>
    </row>
    <row r="26" spans="1:13" ht="11.25" customHeight="1">
      <c r="A26" s="88"/>
      <c r="B26" s="88"/>
      <c r="C26" s="89"/>
      <c r="D26" s="89"/>
      <c r="E26" s="90"/>
      <c r="F26" s="91"/>
      <c r="G26" s="92"/>
      <c r="H26" s="78"/>
      <c r="I26" s="79"/>
      <c r="J26" s="79"/>
      <c r="K26" s="79"/>
      <c r="L26" s="80"/>
      <c r="M26" s="80"/>
    </row>
    <row r="27" spans="1:13" ht="11.25" customHeight="1">
      <c r="A27" s="82" t="s">
        <v>425</v>
      </c>
      <c r="B27" s="83"/>
      <c r="C27" s="97" t="s">
        <v>6</v>
      </c>
      <c r="D27" s="83"/>
      <c r="E27" s="83"/>
      <c r="F27" s="83"/>
      <c r="G27" s="83"/>
      <c r="I27" s="80"/>
      <c r="J27" s="80"/>
      <c r="K27" s="80"/>
      <c r="L27" s="80"/>
      <c r="M27" s="80"/>
    </row>
    <row r="28" spans="1:13" ht="11.25" customHeight="1">
      <c r="A28" s="84"/>
      <c r="B28" s="464" t="s">
        <v>738</v>
      </c>
      <c r="C28" s="84" t="s">
        <v>488</v>
      </c>
      <c r="D28" s="36">
        <v>33</v>
      </c>
      <c r="E28" s="466" t="s">
        <v>638</v>
      </c>
      <c r="F28" s="84" t="s">
        <v>559</v>
      </c>
      <c r="G28" s="84"/>
      <c r="I28" s="80"/>
      <c r="J28" s="80"/>
      <c r="K28" s="80"/>
      <c r="L28" s="80"/>
      <c r="M28" s="80"/>
    </row>
    <row r="29" spans="1:13" ht="11.25" customHeight="1">
      <c r="A29" s="84"/>
      <c r="B29" s="465" t="s">
        <v>489</v>
      </c>
      <c r="C29" s="85" t="s">
        <v>490</v>
      </c>
      <c r="D29" s="35">
        <v>31</v>
      </c>
      <c r="E29" s="35" t="s">
        <v>737</v>
      </c>
      <c r="F29" s="84" t="s">
        <v>559</v>
      </c>
      <c r="G29" s="86"/>
      <c r="I29" s="80"/>
      <c r="J29" s="80"/>
      <c r="K29" s="80"/>
      <c r="L29" s="80"/>
      <c r="M29" s="80"/>
    </row>
    <row r="30" spans="1:13" ht="11.25" customHeight="1">
      <c r="A30" s="84"/>
      <c r="B30" s="464" t="s">
        <v>491</v>
      </c>
      <c r="C30" s="85" t="s">
        <v>492</v>
      </c>
      <c r="D30" s="35">
        <v>33</v>
      </c>
      <c r="E30" s="35" t="s">
        <v>737</v>
      </c>
      <c r="F30" s="84" t="s">
        <v>493</v>
      </c>
      <c r="G30" s="86">
        <v>0.93</v>
      </c>
      <c r="I30" s="80"/>
      <c r="J30" s="80"/>
      <c r="K30" s="80"/>
      <c r="L30" s="80"/>
      <c r="M30" s="80"/>
    </row>
    <row r="31" spans="1:13" ht="11.25" customHeight="1">
      <c r="A31" s="84"/>
      <c r="B31" s="464" t="s">
        <v>494</v>
      </c>
      <c r="C31" s="85" t="s">
        <v>495</v>
      </c>
      <c r="D31" s="35">
        <v>32</v>
      </c>
      <c r="E31" s="35" t="s">
        <v>737</v>
      </c>
      <c r="F31" s="84" t="s">
        <v>559</v>
      </c>
      <c r="G31" s="86"/>
      <c r="I31" s="80"/>
      <c r="J31" s="80"/>
      <c r="K31" s="80"/>
      <c r="L31" s="80"/>
      <c r="M31" s="80"/>
    </row>
    <row r="32" spans="1:13" ht="11.25" customHeight="1">
      <c r="A32" s="84"/>
      <c r="B32" s="464" t="s">
        <v>496</v>
      </c>
      <c r="C32" s="85" t="s">
        <v>393</v>
      </c>
      <c r="D32" s="35">
        <v>33</v>
      </c>
      <c r="E32" s="35" t="s">
        <v>737</v>
      </c>
      <c r="F32" s="84" t="s">
        <v>559</v>
      </c>
      <c r="G32" s="86"/>
      <c r="I32" s="80"/>
      <c r="J32" s="80"/>
      <c r="K32" s="80"/>
      <c r="L32" s="80"/>
      <c r="M32" s="80"/>
    </row>
    <row r="33" spans="1:13" ht="11.25" customHeight="1">
      <c r="A33" s="84"/>
      <c r="B33" s="464" t="s">
        <v>394</v>
      </c>
      <c r="C33" s="85" t="s">
        <v>679</v>
      </c>
      <c r="D33" s="35">
        <v>33</v>
      </c>
      <c r="E33" s="35" t="s">
        <v>737</v>
      </c>
      <c r="F33" s="84" t="s">
        <v>559</v>
      </c>
      <c r="G33" s="86"/>
      <c r="I33" s="80"/>
      <c r="J33" s="80"/>
      <c r="K33" s="80"/>
      <c r="L33" s="80"/>
      <c r="M33" s="80"/>
    </row>
    <row r="34" spans="1:13" ht="11.25" customHeight="1">
      <c r="A34" s="84"/>
      <c r="B34" s="464" t="s">
        <v>680</v>
      </c>
      <c r="C34" s="85" t="s">
        <v>378</v>
      </c>
      <c r="D34" s="35">
        <v>32</v>
      </c>
      <c r="E34" s="35" t="s">
        <v>737</v>
      </c>
      <c r="F34" s="84" t="s">
        <v>559</v>
      </c>
      <c r="G34" s="86"/>
      <c r="I34" s="80"/>
      <c r="J34" s="80"/>
      <c r="K34" s="80"/>
      <c r="L34" s="80"/>
      <c r="M34" s="80"/>
    </row>
    <row r="35" spans="1:13" ht="11.25" customHeight="1">
      <c r="A35" s="84"/>
      <c r="B35" s="464" t="s">
        <v>504</v>
      </c>
      <c r="C35" s="85" t="s">
        <v>406</v>
      </c>
      <c r="D35" s="35">
        <v>33</v>
      </c>
      <c r="E35" s="37" t="s">
        <v>740</v>
      </c>
      <c r="F35" s="84" t="s">
        <v>559</v>
      </c>
      <c r="G35" s="86"/>
      <c r="I35" s="80"/>
      <c r="J35" s="80"/>
      <c r="K35" s="80"/>
      <c r="L35" s="80"/>
      <c r="M35" s="80"/>
    </row>
    <row r="36" spans="1:13" ht="11.25" customHeight="1">
      <c r="A36" s="84"/>
      <c r="B36" s="464" t="s">
        <v>741</v>
      </c>
      <c r="C36" s="85" t="s">
        <v>645</v>
      </c>
      <c r="D36" s="35">
        <v>33</v>
      </c>
      <c r="E36" s="37" t="s">
        <v>740</v>
      </c>
      <c r="F36" s="84" t="s">
        <v>559</v>
      </c>
      <c r="G36" s="86"/>
      <c r="I36" s="80"/>
      <c r="J36" s="80"/>
      <c r="K36" s="80"/>
      <c r="L36" s="80"/>
      <c r="M36" s="80"/>
    </row>
    <row r="37" spans="1:13" ht="11.25" customHeight="1">
      <c r="A37" s="84"/>
      <c r="B37" s="464" t="s">
        <v>646</v>
      </c>
      <c r="C37" s="84" t="s">
        <v>647</v>
      </c>
      <c r="D37" s="36">
        <v>32</v>
      </c>
      <c r="E37" s="36" t="s">
        <v>740</v>
      </c>
      <c r="F37" s="84" t="s">
        <v>559</v>
      </c>
      <c r="G37" s="84"/>
      <c r="I37" s="80"/>
      <c r="J37" s="80"/>
      <c r="K37" s="80"/>
      <c r="L37" s="80"/>
      <c r="M37" s="80"/>
    </row>
    <row r="38" spans="1:13" ht="11.25" customHeight="1">
      <c r="A38" s="84"/>
      <c r="B38" s="465" t="s">
        <v>562</v>
      </c>
      <c r="C38" s="85" t="s">
        <v>408</v>
      </c>
      <c r="D38" s="35">
        <v>33</v>
      </c>
      <c r="E38" s="36" t="s">
        <v>740</v>
      </c>
      <c r="F38" s="84" t="s">
        <v>559</v>
      </c>
      <c r="G38" s="86"/>
      <c r="I38" s="80"/>
      <c r="J38" s="80"/>
      <c r="K38" s="80"/>
      <c r="L38" s="80"/>
      <c r="M38" s="80"/>
    </row>
    <row r="39" spans="1:13" ht="11.25" customHeight="1">
      <c r="A39" s="84"/>
      <c r="B39" s="465" t="s">
        <v>409</v>
      </c>
      <c r="C39" s="85" t="s">
        <v>410</v>
      </c>
      <c r="D39" s="35">
        <v>33</v>
      </c>
      <c r="E39" s="36" t="s">
        <v>740</v>
      </c>
      <c r="F39" s="84" t="s">
        <v>559</v>
      </c>
      <c r="G39" s="86"/>
      <c r="I39" s="80"/>
      <c r="J39" s="80"/>
      <c r="K39" s="80"/>
      <c r="L39" s="80"/>
      <c r="M39" s="80"/>
    </row>
    <row r="40" spans="1:13" ht="11.25" customHeight="1">
      <c r="A40" s="84"/>
      <c r="B40" s="464" t="s">
        <v>678</v>
      </c>
      <c r="C40" s="85" t="s">
        <v>761</v>
      </c>
      <c r="D40" s="35">
        <v>31</v>
      </c>
      <c r="E40" s="36" t="s">
        <v>740</v>
      </c>
      <c r="F40" s="84" t="s">
        <v>559</v>
      </c>
      <c r="G40" s="86"/>
      <c r="I40" s="80"/>
      <c r="J40" s="80"/>
      <c r="K40" s="80"/>
      <c r="L40" s="80"/>
      <c r="M40" s="80"/>
    </row>
    <row r="41" spans="1:13" ht="11.25" customHeight="1">
      <c r="A41" s="84"/>
      <c r="B41" s="464" t="s">
        <v>762</v>
      </c>
      <c r="C41" s="85" t="s">
        <v>668</v>
      </c>
      <c r="D41" s="35">
        <v>33</v>
      </c>
      <c r="E41" s="36" t="s">
        <v>740</v>
      </c>
      <c r="F41" s="84" t="s">
        <v>669</v>
      </c>
      <c r="G41" s="86"/>
      <c r="I41" s="80"/>
      <c r="J41" s="80"/>
      <c r="K41" s="80"/>
      <c r="L41" s="80"/>
      <c r="M41" s="80"/>
    </row>
    <row r="42" spans="1:13" ht="11.25" customHeight="1">
      <c r="A42" s="84"/>
      <c r="B42" s="464" t="s">
        <v>508</v>
      </c>
      <c r="C42" s="85" t="s">
        <v>535</v>
      </c>
      <c r="D42" s="35">
        <v>33</v>
      </c>
      <c r="E42" s="36" t="s">
        <v>740</v>
      </c>
      <c r="F42" s="84" t="s">
        <v>559</v>
      </c>
      <c r="G42" s="86"/>
      <c r="I42" s="80"/>
      <c r="J42" s="80"/>
      <c r="K42" s="80"/>
      <c r="L42" s="80"/>
      <c r="M42" s="80"/>
    </row>
    <row r="43" spans="1:13" ht="11.25" customHeight="1">
      <c r="A43" s="88"/>
      <c r="B43" s="470"/>
      <c r="C43" s="89"/>
      <c r="D43" s="95"/>
      <c r="E43" s="152"/>
      <c r="F43" s="88"/>
      <c r="G43" s="92"/>
      <c r="I43" s="80"/>
      <c r="J43" s="80"/>
      <c r="K43" s="80"/>
      <c r="L43" s="80"/>
      <c r="M43" s="80"/>
    </row>
    <row r="44" spans="1:13" ht="11.25" customHeight="1">
      <c r="A44" s="417" t="s">
        <v>552</v>
      </c>
      <c r="B44" s="417" t="s">
        <v>621</v>
      </c>
      <c r="C44" s="471" t="s">
        <v>622</v>
      </c>
      <c r="D44" s="471" t="s">
        <v>623</v>
      </c>
      <c r="E44" s="471" t="s">
        <v>624</v>
      </c>
      <c r="F44" s="471" t="s">
        <v>625</v>
      </c>
      <c r="G44" s="471" t="s">
        <v>626</v>
      </c>
      <c r="I44" s="80"/>
      <c r="J44" s="80"/>
      <c r="K44" s="80"/>
      <c r="L44" s="80"/>
      <c r="M44" s="80"/>
    </row>
    <row r="45" spans="1:13" ht="11.25" customHeight="1">
      <c r="A45" s="82" t="s">
        <v>536</v>
      </c>
      <c r="B45" s="83"/>
      <c r="C45" s="83"/>
      <c r="D45" s="83"/>
      <c r="E45" s="83"/>
      <c r="F45" s="83"/>
      <c r="G45" s="83"/>
      <c r="I45" s="80"/>
      <c r="J45" s="80"/>
      <c r="K45" s="80"/>
      <c r="L45" s="80"/>
      <c r="M45" s="80"/>
    </row>
    <row r="46" spans="1:13" ht="11.25" customHeight="1">
      <c r="A46" s="84"/>
      <c r="B46" s="84" t="s">
        <v>560</v>
      </c>
      <c r="C46" s="85" t="s">
        <v>548</v>
      </c>
      <c r="D46" s="36">
        <v>92</v>
      </c>
      <c r="E46" s="36" t="s">
        <v>26</v>
      </c>
      <c r="F46" s="93" t="s">
        <v>725</v>
      </c>
      <c r="G46" s="94">
        <v>0.72</v>
      </c>
      <c r="I46" s="80"/>
      <c r="J46" s="80"/>
      <c r="K46" s="80"/>
      <c r="L46" s="80"/>
      <c r="M46" s="80"/>
    </row>
    <row r="47" spans="1:13" ht="11.25" customHeight="1">
      <c r="A47" s="84"/>
      <c r="B47" s="85" t="s">
        <v>726</v>
      </c>
      <c r="C47" s="85" t="s">
        <v>557</v>
      </c>
      <c r="D47" s="35">
        <v>61</v>
      </c>
      <c r="E47" s="468" t="s">
        <v>27</v>
      </c>
      <c r="F47" s="84" t="s">
        <v>559</v>
      </c>
      <c r="G47" s="86"/>
      <c r="I47" s="80"/>
      <c r="J47" s="80"/>
      <c r="K47" s="80"/>
      <c r="L47" s="80"/>
      <c r="M47" s="80"/>
    </row>
    <row r="48" spans="1:13" ht="11.25" customHeight="1">
      <c r="A48" s="84"/>
      <c r="B48" s="85" t="s">
        <v>592</v>
      </c>
      <c r="C48" s="85" t="s">
        <v>548</v>
      </c>
      <c r="D48" s="35">
        <v>92</v>
      </c>
      <c r="E48" s="468" t="s">
        <v>55</v>
      </c>
      <c r="F48" s="84" t="s">
        <v>559</v>
      </c>
      <c r="G48" s="86"/>
      <c r="I48" s="80"/>
      <c r="J48" s="80"/>
      <c r="K48" s="80"/>
      <c r="L48" s="80"/>
      <c r="M48" s="80"/>
    </row>
    <row r="49" spans="1:13" ht="11.25" customHeight="1">
      <c r="A49" s="84"/>
      <c r="B49" s="84" t="s">
        <v>502</v>
      </c>
      <c r="C49" s="85" t="s">
        <v>548</v>
      </c>
      <c r="D49" s="35">
        <v>92</v>
      </c>
      <c r="E49" s="35" t="s">
        <v>638</v>
      </c>
      <c r="F49" s="84" t="s">
        <v>559</v>
      </c>
      <c r="G49" s="86"/>
      <c r="I49" s="80"/>
      <c r="J49" s="80"/>
      <c r="K49" s="80"/>
      <c r="L49" s="80"/>
      <c r="M49" s="80"/>
    </row>
    <row r="50" spans="1:13" ht="11.25" customHeight="1">
      <c r="A50" s="84"/>
      <c r="B50" s="84" t="s">
        <v>919</v>
      </c>
      <c r="C50" s="85" t="s">
        <v>548</v>
      </c>
      <c r="D50" s="35">
        <v>92</v>
      </c>
      <c r="E50" s="35" t="s">
        <v>638</v>
      </c>
      <c r="F50" s="84" t="s">
        <v>559</v>
      </c>
      <c r="G50" s="86"/>
      <c r="I50" s="80"/>
      <c r="J50" s="80"/>
      <c r="K50" s="80"/>
      <c r="L50" s="80"/>
      <c r="M50" s="80"/>
    </row>
    <row r="51" spans="1:13" ht="11.25" customHeight="1">
      <c r="A51" s="84"/>
      <c r="B51" s="442" t="s">
        <v>28</v>
      </c>
      <c r="C51" s="85" t="s">
        <v>548</v>
      </c>
      <c r="D51" s="35">
        <v>92</v>
      </c>
      <c r="E51" s="35" t="s">
        <v>737</v>
      </c>
      <c r="F51" s="84" t="s">
        <v>559</v>
      </c>
      <c r="G51" s="86"/>
      <c r="I51" s="80"/>
      <c r="J51" s="80"/>
      <c r="K51" s="80"/>
      <c r="L51" s="80"/>
      <c r="M51" s="80"/>
    </row>
    <row r="52" spans="1:13" ht="11.25" customHeight="1">
      <c r="A52" s="84"/>
      <c r="B52" s="84" t="s">
        <v>537</v>
      </c>
      <c r="C52" s="85" t="s">
        <v>548</v>
      </c>
      <c r="D52" s="35">
        <v>92</v>
      </c>
      <c r="E52" s="468" t="s">
        <v>29</v>
      </c>
      <c r="F52" s="84" t="s">
        <v>559</v>
      </c>
      <c r="G52" s="86"/>
      <c r="I52" s="80"/>
      <c r="J52" s="80"/>
      <c r="K52" s="80"/>
      <c r="L52" s="80"/>
      <c r="M52" s="80"/>
    </row>
    <row r="53" spans="1:13" ht="11.25" customHeight="1">
      <c r="A53" s="49"/>
      <c r="B53" s="49"/>
      <c r="C53" s="45"/>
      <c r="D53" s="45"/>
      <c r="E53" s="47"/>
      <c r="F53" s="48"/>
      <c r="G53" s="46"/>
      <c r="I53" s="80"/>
      <c r="J53" s="80"/>
      <c r="K53" s="80"/>
      <c r="L53" s="80"/>
      <c r="M53" s="80"/>
    </row>
    <row r="54" spans="1:13" ht="11.25" customHeight="1">
      <c r="A54" s="82" t="s">
        <v>637</v>
      </c>
      <c r="B54" s="83"/>
      <c r="C54" s="83"/>
      <c r="D54" s="83"/>
      <c r="E54" s="83"/>
      <c r="F54" s="83"/>
      <c r="G54" s="83"/>
      <c r="I54" s="80"/>
      <c r="J54" s="80"/>
      <c r="K54" s="80"/>
      <c r="L54" s="80"/>
      <c r="M54" s="80"/>
    </row>
    <row r="55" spans="1:13" ht="11.25" customHeight="1">
      <c r="A55" s="84"/>
      <c r="B55" s="84" t="s">
        <v>538</v>
      </c>
      <c r="C55" s="84" t="s">
        <v>637</v>
      </c>
      <c r="D55" s="36">
        <v>52</v>
      </c>
      <c r="E55" s="35" t="s">
        <v>638</v>
      </c>
      <c r="F55" s="84" t="s">
        <v>559</v>
      </c>
      <c r="G55" s="84"/>
      <c r="I55" s="80"/>
      <c r="J55" s="80"/>
      <c r="K55" s="80"/>
      <c r="L55" s="80"/>
      <c r="M55" s="80"/>
    </row>
    <row r="56" spans="1:13" ht="11.25" customHeight="1">
      <c r="A56" s="84"/>
      <c r="B56" s="442" t="s">
        <v>31</v>
      </c>
      <c r="C56" s="85" t="s">
        <v>545</v>
      </c>
      <c r="D56" s="35">
        <v>52</v>
      </c>
      <c r="E56" s="468" t="s">
        <v>32</v>
      </c>
      <c r="F56" s="84" t="s">
        <v>559</v>
      </c>
      <c r="G56" s="86"/>
      <c r="I56" s="80"/>
      <c r="J56" s="80"/>
      <c r="K56" s="80"/>
      <c r="L56" s="80"/>
      <c r="M56" s="80"/>
    </row>
    <row r="57" spans="1:13" ht="11.25" customHeight="1">
      <c r="A57" s="84"/>
      <c r="B57" s="85" t="s">
        <v>808</v>
      </c>
      <c r="C57" s="84" t="s">
        <v>637</v>
      </c>
      <c r="D57" s="35">
        <v>52</v>
      </c>
      <c r="E57" s="35" t="s">
        <v>638</v>
      </c>
      <c r="F57" s="84" t="s">
        <v>559</v>
      </c>
      <c r="G57" s="86"/>
      <c r="I57" s="80"/>
      <c r="J57" s="80"/>
      <c r="K57" s="80"/>
      <c r="L57" s="80"/>
      <c r="M57" s="80"/>
    </row>
    <row r="58" spans="1:13" ht="11.25" customHeight="1">
      <c r="A58" s="84"/>
      <c r="B58" s="85" t="s">
        <v>539</v>
      </c>
      <c r="C58" s="84" t="s">
        <v>637</v>
      </c>
      <c r="D58" s="35">
        <v>52</v>
      </c>
      <c r="E58" s="468" t="s">
        <v>30</v>
      </c>
      <c r="F58" s="84" t="s">
        <v>559</v>
      </c>
      <c r="G58" s="86"/>
      <c r="I58" s="80"/>
      <c r="J58" s="80"/>
      <c r="K58" s="80"/>
      <c r="L58" s="80"/>
      <c r="M58" s="80"/>
    </row>
    <row r="59" spans="1:13" ht="11.25" customHeight="1">
      <c r="A59" s="84"/>
      <c r="B59" s="84" t="s">
        <v>540</v>
      </c>
      <c r="C59" s="84" t="s">
        <v>637</v>
      </c>
      <c r="D59" s="35">
        <v>52</v>
      </c>
      <c r="E59" s="468" t="s">
        <v>29</v>
      </c>
      <c r="F59" s="84" t="s">
        <v>559</v>
      </c>
      <c r="G59" s="86"/>
      <c r="I59" s="80"/>
      <c r="J59" s="80"/>
      <c r="K59" s="80"/>
      <c r="L59" s="80"/>
      <c r="M59" s="80"/>
    </row>
    <row r="60" spans="1:13" ht="11.25" customHeight="1">
      <c r="A60" s="84"/>
      <c r="B60" s="84" t="s">
        <v>770</v>
      </c>
      <c r="C60" s="84" t="s">
        <v>637</v>
      </c>
      <c r="D60" s="35">
        <v>52</v>
      </c>
      <c r="E60" s="468" t="s">
        <v>29</v>
      </c>
      <c r="F60" s="84" t="s">
        <v>559</v>
      </c>
      <c r="G60" s="86"/>
      <c r="I60" s="80"/>
      <c r="J60" s="80"/>
      <c r="K60" s="80"/>
      <c r="L60" s="80"/>
      <c r="M60" s="80"/>
    </row>
    <row r="61" spans="1:13" ht="11.25" customHeight="1">
      <c r="A61" s="88"/>
      <c r="B61" s="88"/>
      <c r="C61" s="89"/>
      <c r="D61" s="95"/>
      <c r="E61" s="95"/>
      <c r="F61" s="88"/>
      <c r="G61" s="92"/>
      <c r="I61" s="80"/>
      <c r="J61" s="80"/>
      <c r="K61" s="80"/>
      <c r="L61" s="80"/>
      <c r="M61" s="80"/>
    </row>
    <row r="62" spans="1:13" ht="11.25" customHeight="1">
      <c r="A62" s="96" t="s">
        <v>546</v>
      </c>
      <c r="B62" s="88"/>
      <c r="C62" s="89"/>
      <c r="D62" s="95"/>
      <c r="E62" s="95"/>
      <c r="F62" s="88"/>
      <c r="G62" s="92"/>
      <c r="I62" s="80"/>
      <c r="J62" s="80"/>
      <c r="K62" s="80"/>
      <c r="L62" s="80"/>
      <c r="M62" s="80"/>
    </row>
    <row r="63" spans="1:13" ht="11.25" customHeight="1">
      <c r="A63" s="84"/>
      <c r="B63" s="84" t="s">
        <v>639</v>
      </c>
      <c r="C63" s="85" t="s">
        <v>640</v>
      </c>
      <c r="D63" s="35">
        <v>48</v>
      </c>
      <c r="E63" s="35" t="s">
        <v>638</v>
      </c>
      <c r="F63" s="84" t="s">
        <v>641</v>
      </c>
      <c r="G63" s="86"/>
      <c r="I63" s="80"/>
      <c r="J63" s="80"/>
      <c r="K63" s="80"/>
      <c r="L63" s="80"/>
      <c r="M63" s="80"/>
    </row>
    <row r="64" spans="1:13" ht="11.25" customHeight="1">
      <c r="A64" s="84"/>
      <c r="B64" s="85" t="s">
        <v>509</v>
      </c>
      <c r="C64" s="85" t="s">
        <v>510</v>
      </c>
      <c r="D64" s="35">
        <v>48</v>
      </c>
      <c r="E64" s="35" t="s">
        <v>638</v>
      </c>
      <c r="F64" s="84" t="s">
        <v>559</v>
      </c>
      <c r="G64" s="86"/>
      <c r="I64" s="80"/>
      <c r="J64" s="80"/>
      <c r="K64" s="80"/>
      <c r="L64" s="80"/>
      <c r="M64" s="80"/>
    </row>
    <row r="65" spans="1:13" ht="11.25" customHeight="1">
      <c r="A65" s="84"/>
      <c r="B65" s="84" t="s">
        <v>758</v>
      </c>
      <c r="C65" s="85" t="s">
        <v>640</v>
      </c>
      <c r="D65" s="35">
        <v>48</v>
      </c>
      <c r="E65" s="35" t="s">
        <v>737</v>
      </c>
      <c r="F65" s="84" t="s">
        <v>559</v>
      </c>
      <c r="G65" s="86"/>
      <c r="I65" s="80"/>
      <c r="J65" s="80"/>
      <c r="K65" s="80"/>
      <c r="L65" s="80"/>
      <c r="M65" s="80"/>
    </row>
    <row r="66" spans="1:13" ht="11.25" customHeight="1">
      <c r="A66" s="84"/>
      <c r="B66" s="85" t="s">
        <v>511</v>
      </c>
      <c r="C66" s="85" t="s">
        <v>512</v>
      </c>
      <c r="D66" s="35">
        <v>42</v>
      </c>
      <c r="E66" s="468" t="s">
        <v>29</v>
      </c>
      <c r="F66" s="84" t="s">
        <v>559</v>
      </c>
      <c r="G66" s="86"/>
      <c r="I66" s="80"/>
      <c r="J66" s="80"/>
      <c r="K66" s="80"/>
      <c r="L66" s="80"/>
      <c r="M66" s="80"/>
    </row>
    <row r="67" spans="1:13" ht="11.25" customHeight="1">
      <c r="A67" s="19"/>
      <c r="B67" s="19"/>
      <c r="C67" s="19"/>
      <c r="D67" s="19"/>
      <c r="E67" s="19"/>
      <c r="F67" s="19"/>
      <c r="G67" s="19"/>
    </row>
    <row r="68" spans="1:13" s="11" customFormat="1" ht="11.25" customHeight="1">
      <c r="A68" s="40" t="s">
        <v>620</v>
      </c>
      <c r="B68" s="41"/>
      <c r="C68" s="41"/>
      <c r="D68" s="41"/>
      <c r="E68" s="41"/>
      <c r="F68" s="41"/>
      <c r="G68" s="41"/>
    </row>
    <row r="69" spans="1:13" s="11" customFormat="1" ht="11.25" customHeight="1">
      <c r="A69" s="40"/>
      <c r="B69" s="41"/>
      <c r="C69" s="41"/>
      <c r="D69" s="41"/>
      <c r="E69" s="41"/>
      <c r="F69" s="41"/>
      <c r="G69" s="41"/>
    </row>
    <row r="70" spans="1:13" ht="11.25" customHeight="1">
      <c r="A70" s="25" t="s">
        <v>33</v>
      </c>
      <c r="B70" s="19"/>
      <c r="C70" s="19"/>
      <c r="D70" s="19"/>
      <c r="E70" s="19"/>
      <c r="F70" s="19"/>
      <c r="G70" s="19"/>
    </row>
    <row r="71" spans="1:13" ht="11.25" customHeight="1">
      <c r="D71" s="11"/>
      <c r="E71" s="11"/>
      <c r="F71" s="11"/>
      <c r="G71" s="11"/>
    </row>
    <row r="72" spans="1:13" ht="11.25" customHeight="1">
      <c r="A72" s="13"/>
    </row>
    <row r="73" spans="1:13" ht="11.25" customHeight="1">
      <c r="A73" s="394"/>
      <c r="B73" s="395"/>
      <c r="C73" s="395"/>
    </row>
    <row r="74" spans="1:13" ht="11.25" customHeight="1">
      <c r="A74" s="13"/>
    </row>
    <row r="75" spans="1:13" ht="11.25" customHeight="1">
      <c r="A75" s="13"/>
    </row>
  </sheetData>
  <customSheetViews>
    <customSheetView guid="{45C7F253-5639-4BAF-B155-10DC005D38AE}" scale="125">
      <selection activeCell="C78" sqref="C78"/>
      <pageMargins left="0.7" right="0.7" top="0.75" bottom="0.75" header="0.3" footer="0.3"/>
    </customSheetView>
    <customSheetView guid="{FF019918-1126-E741-80E5-10DFF1610F9B}" scale="125" topLeftCell="A19">
      <selection activeCell="C78" sqref="C78"/>
      <pageMargins left="0.7" right="0.7" top="0.75" bottom="0.75" header="0.3" footer="0.3"/>
    </customSheetView>
  </customSheetViews>
  <mergeCells count="1">
    <mergeCell ref="A1:G1"/>
  </mergeCells>
  <phoneticPr fontId="62" type="noConversion"/>
  <pageMargins left="0.75" right="0.75" top="1" bottom="1" header="0.5" footer="0.5"/>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workbookViewId="0">
      <selection sqref="A1:C1"/>
    </sheetView>
  </sheetViews>
  <sheetFormatPr defaultColWidth="8.85546875" defaultRowHeight="15"/>
  <cols>
    <col min="1" max="1" width="42.42578125" style="16" customWidth="1"/>
    <col min="2" max="2" width="18.42578125" style="16" customWidth="1"/>
    <col min="3" max="3" width="79.42578125" style="16" customWidth="1"/>
    <col min="4" max="16384" width="8.85546875" style="16"/>
  </cols>
  <sheetData>
    <row r="1" spans="1:13" ht="12.75" customHeight="1">
      <c r="A1" s="835" t="s">
        <v>769</v>
      </c>
      <c r="B1" s="819"/>
      <c r="C1" s="819"/>
    </row>
    <row r="2" spans="1:13" ht="11.25" customHeight="1">
      <c r="A2" s="108"/>
      <c r="B2" s="108"/>
      <c r="C2" s="108"/>
    </row>
    <row r="3" spans="1:13" ht="12.75" customHeight="1">
      <c r="A3" s="98" t="s">
        <v>681</v>
      </c>
      <c r="B3" s="76" t="s">
        <v>682</v>
      </c>
      <c r="C3" s="76" t="s">
        <v>457</v>
      </c>
      <c r="D3" s="99"/>
    </row>
    <row r="4" spans="1:13" ht="22.5">
      <c r="A4" s="113" t="s">
        <v>549</v>
      </c>
      <c r="B4" s="114" t="s">
        <v>550</v>
      </c>
      <c r="C4" s="105" t="s">
        <v>1416</v>
      </c>
      <c r="D4" s="100"/>
      <c r="E4" s="100"/>
      <c r="F4" s="100"/>
      <c r="G4" s="100"/>
      <c r="H4" s="100"/>
      <c r="I4" s="100"/>
      <c r="J4" s="100"/>
      <c r="K4" s="100"/>
      <c r="L4" s="100"/>
      <c r="M4" s="100"/>
    </row>
    <row r="5" spans="1:13" ht="33.75">
      <c r="A5" s="113" t="s">
        <v>627</v>
      </c>
      <c r="B5" s="114" t="s">
        <v>728</v>
      </c>
      <c r="C5" s="105" t="s">
        <v>1417</v>
      </c>
      <c r="D5" s="100"/>
      <c r="E5" s="100"/>
      <c r="F5" s="100"/>
      <c r="G5" s="100"/>
      <c r="H5" s="100"/>
      <c r="I5" s="100"/>
      <c r="J5" s="100"/>
      <c r="K5" s="100"/>
      <c r="L5" s="100"/>
      <c r="M5" s="100"/>
    </row>
    <row r="6" spans="1:13" ht="33.75">
      <c r="A6" s="456" t="s">
        <v>1418</v>
      </c>
      <c r="B6" s="457" t="s">
        <v>4</v>
      </c>
      <c r="C6" s="458" t="s">
        <v>1419</v>
      </c>
      <c r="D6" s="100"/>
      <c r="E6" s="100"/>
      <c r="F6" s="100"/>
      <c r="G6" s="100"/>
      <c r="H6" s="100"/>
      <c r="I6" s="100"/>
      <c r="J6" s="100"/>
      <c r="K6" s="100"/>
      <c r="L6" s="100"/>
      <c r="M6" s="100"/>
    </row>
    <row r="7" spans="1:13" ht="12.75" customHeight="1">
      <c r="A7" s="115"/>
      <c r="B7" s="116"/>
      <c r="C7" s="106"/>
      <c r="D7" s="100"/>
      <c r="E7" s="100"/>
      <c r="F7" s="100"/>
      <c r="G7" s="100"/>
      <c r="H7" s="100"/>
      <c r="I7" s="100"/>
      <c r="J7" s="100"/>
      <c r="K7" s="100"/>
      <c r="L7" s="100"/>
      <c r="M7" s="100"/>
    </row>
    <row r="8" spans="1:13">
      <c r="A8" s="733" t="s">
        <v>373</v>
      </c>
      <c r="B8" s="124"/>
      <c r="C8" s="125"/>
      <c r="D8" s="100"/>
      <c r="E8" s="100"/>
      <c r="F8" s="100"/>
      <c r="G8" s="100"/>
      <c r="H8" s="100"/>
      <c r="I8" s="100"/>
      <c r="J8" s="100"/>
      <c r="K8" s="100"/>
      <c r="L8" s="100"/>
      <c r="M8" s="100"/>
    </row>
    <row r="9" spans="1:13" ht="33.75">
      <c r="A9" s="113" t="s">
        <v>475</v>
      </c>
      <c r="B9" s="114" t="s">
        <v>550</v>
      </c>
      <c r="C9" s="105" t="s">
        <v>586</v>
      </c>
      <c r="D9" s="100"/>
      <c r="E9" s="100"/>
      <c r="F9" s="100"/>
      <c r="G9" s="100"/>
      <c r="H9" s="100"/>
      <c r="I9" s="100"/>
      <c r="J9" s="100"/>
      <c r="K9" s="100"/>
      <c r="L9" s="100"/>
      <c r="M9" s="100"/>
    </row>
    <row r="10" spans="1:13" ht="22.5">
      <c r="A10" s="113" t="s">
        <v>587</v>
      </c>
      <c r="B10" s="114" t="s">
        <v>550</v>
      </c>
      <c r="C10" s="105" t="s">
        <v>498</v>
      </c>
      <c r="D10" s="100"/>
      <c r="E10" s="100"/>
      <c r="F10" s="100"/>
      <c r="G10" s="100"/>
      <c r="H10" s="100"/>
      <c r="I10" s="100"/>
      <c r="J10" s="100"/>
      <c r="K10" s="100"/>
      <c r="L10" s="100"/>
      <c r="M10" s="100"/>
    </row>
    <row r="11" spans="1:13" ht="22.5">
      <c r="A11" s="113" t="s">
        <v>499</v>
      </c>
      <c r="B11" s="114" t="s">
        <v>550</v>
      </c>
      <c r="C11" s="105" t="s">
        <v>812</v>
      </c>
      <c r="D11" s="100"/>
      <c r="E11" s="100"/>
      <c r="F11" s="100"/>
      <c r="G11" s="100"/>
      <c r="H11" s="100"/>
      <c r="I11" s="100"/>
      <c r="J11" s="100"/>
      <c r="K11" s="100"/>
      <c r="L11" s="100"/>
      <c r="M11" s="100"/>
    </row>
    <row r="12" spans="1:13" ht="11.25" customHeight="1">
      <c r="A12" s="113" t="s">
        <v>813</v>
      </c>
      <c r="B12" s="114" t="s">
        <v>814</v>
      </c>
      <c r="C12" s="105" t="s">
        <v>710</v>
      </c>
      <c r="D12" s="100"/>
      <c r="E12" s="100"/>
      <c r="F12" s="100"/>
      <c r="G12" s="100"/>
      <c r="H12" s="100"/>
      <c r="I12" s="100"/>
      <c r="J12" s="100"/>
      <c r="K12" s="100"/>
      <c r="L12" s="100"/>
      <c r="M12" s="100"/>
    </row>
    <row r="13" spans="1:13" ht="11.25" customHeight="1">
      <c r="A13" s="113" t="s">
        <v>19</v>
      </c>
      <c r="B13" s="114" t="s">
        <v>814</v>
      </c>
      <c r="C13" s="105" t="s">
        <v>801</v>
      </c>
      <c r="D13" s="100"/>
      <c r="E13" s="100"/>
      <c r="F13" s="100"/>
      <c r="G13" s="100"/>
      <c r="H13" s="100"/>
      <c r="I13" s="100"/>
      <c r="J13" s="100"/>
      <c r="K13" s="100"/>
      <c r="L13" s="100"/>
      <c r="M13" s="100"/>
    </row>
    <row r="14" spans="1:13" ht="11.25" customHeight="1">
      <c r="A14" s="113" t="s">
        <v>409</v>
      </c>
      <c r="B14" s="114" t="s">
        <v>814</v>
      </c>
      <c r="C14" s="105" t="s">
        <v>739</v>
      </c>
      <c r="D14" s="100"/>
      <c r="E14" s="100"/>
      <c r="F14" s="100"/>
      <c r="G14" s="100"/>
      <c r="H14" s="100"/>
      <c r="I14" s="100"/>
      <c r="J14" s="100"/>
      <c r="K14" s="100"/>
      <c r="L14" s="100"/>
      <c r="M14" s="100"/>
    </row>
    <row r="15" spans="1:13" ht="11.25" customHeight="1">
      <c r="A15" s="443" t="s">
        <v>20</v>
      </c>
      <c r="B15" s="114" t="s">
        <v>814</v>
      </c>
      <c r="C15" s="105" t="s">
        <v>815</v>
      </c>
      <c r="D15" s="100"/>
      <c r="E15" s="100"/>
      <c r="F15" s="100"/>
      <c r="G15" s="100"/>
      <c r="H15" s="100"/>
      <c r="I15" s="100"/>
      <c r="J15" s="100"/>
      <c r="K15" s="100"/>
      <c r="L15" s="100"/>
      <c r="M15" s="100"/>
    </row>
    <row r="16" spans="1:13" ht="11.25" customHeight="1">
      <c r="A16" s="113" t="s">
        <v>816</v>
      </c>
      <c r="B16" s="114" t="s">
        <v>814</v>
      </c>
      <c r="C16" s="105" t="s">
        <v>563</v>
      </c>
      <c r="D16" s="100"/>
      <c r="E16" s="100"/>
      <c r="F16" s="100"/>
      <c r="G16" s="100"/>
      <c r="H16" s="100"/>
      <c r="I16" s="100"/>
      <c r="J16" s="100"/>
      <c r="K16" s="100"/>
      <c r="L16" s="100"/>
      <c r="M16" s="100"/>
    </row>
    <row r="17" spans="1:13" ht="11.25" customHeight="1">
      <c r="A17" s="113" t="s">
        <v>670</v>
      </c>
      <c r="B17" s="114" t="s">
        <v>671</v>
      </c>
      <c r="C17" s="105" t="s">
        <v>529</v>
      </c>
      <c r="D17" s="100"/>
      <c r="E17" s="100"/>
      <c r="F17" s="100"/>
      <c r="G17" s="100"/>
      <c r="H17" s="100"/>
      <c r="I17" s="100"/>
      <c r="J17" s="100"/>
      <c r="K17" s="100"/>
      <c r="L17" s="100"/>
      <c r="M17" s="100"/>
    </row>
    <row r="18" spans="1:13" ht="11.25" customHeight="1">
      <c r="A18" s="113" t="s">
        <v>530</v>
      </c>
      <c r="B18" s="114" t="s">
        <v>814</v>
      </c>
      <c r="C18" s="105" t="s">
        <v>531</v>
      </c>
      <c r="D18" s="100"/>
      <c r="E18" s="100"/>
      <c r="F18" s="100"/>
      <c r="G18" s="100"/>
      <c r="H18" s="100"/>
      <c r="I18" s="100"/>
      <c r="J18" s="100"/>
      <c r="K18" s="100"/>
      <c r="L18" s="100"/>
      <c r="M18" s="100"/>
    </row>
    <row r="19" spans="1:13" ht="11.25" customHeight="1">
      <c r="A19" s="113" t="s">
        <v>13</v>
      </c>
      <c r="B19" s="114" t="s">
        <v>503</v>
      </c>
      <c r="C19" s="105" t="s">
        <v>692</v>
      </c>
      <c r="D19" s="100"/>
      <c r="E19" s="100"/>
      <c r="F19" s="100"/>
      <c r="G19" s="100"/>
      <c r="H19" s="100"/>
      <c r="I19" s="100"/>
      <c r="J19" s="100"/>
      <c r="K19" s="100"/>
      <c r="L19" s="100"/>
      <c r="M19" s="100"/>
    </row>
    <row r="20" spans="1:13" ht="11.25" customHeight="1">
      <c r="A20" s="113" t="s">
        <v>496</v>
      </c>
      <c r="B20" s="114" t="s">
        <v>814</v>
      </c>
      <c r="C20" s="105" t="s">
        <v>532</v>
      </c>
      <c r="D20" s="100"/>
      <c r="E20" s="100"/>
      <c r="F20" s="100"/>
      <c r="G20" s="100"/>
      <c r="H20" s="100"/>
      <c r="I20" s="100"/>
      <c r="J20" s="100"/>
      <c r="K20" s="100"/>
      <c r="L20" s="100"/>
      <c r="M20" s="100"/>
    </row>
    <row r="21" spans="1:13" ht="11.25" customHeight="1">
      <c r="A21" s="113" t="s">
        <v>693</v>
      </c>
      <c r="B21" s="114" t="s">
        <v>814</v>
      </c>
      <c r="C21" s="105" t="s">
        <v>694</v>
      </c>
      <c r="D21" s="100"/>
      <c r="E21" s="100"/>
      <c r="F21" s="100"/>
      <c r="G21" s="100"/>
      <c r="H21" s="100"/>
      <c r="I21" s="100"/>
      <c r="J21" s="100"/>
      <c r="K21" s="100"/>
      <c r="L21" s="100"/>
      <c r="M21" s="100"/>
    </row>
    <row r="22" spans="1:13" ht="22.5">
      <c r="A22" s="443" t="s">
        <v>14</v>
      </c>
      <c r="B22" s="114" t="s">
        <v>550</v>
      </c>
      <c r="C22" s="105" t="s">
        <v>689</v>
      </c>
      <c r="D22" s="100"/>
      <c r="E22" s="100"/>
      <c r="F22" s="100"/>
      <c r="G22" s="100"/>
      <c r="H22" s="100"/>
      <c r="I22" s="100"/>
      <c r="J22" s="100"/>
      <c r="K22" s="100"/>
      <c r="L22" s="100"/>
      <c r="M22" s="100"/>
    </row>
    <row r="23" spans="1:13" ht="11.25" customHeight="1">
      <c r="A23" s="113" t="s">
        <v>690</v>
      </c>
      <c r="B23" s="114" t="s">
        <v>814</v>
      </c>
      <c r="C23" s="105" t="s">
        <v>763</v>
      </c>
      <c r="D23" s="100"/>
      <c r="E23" s="100"/>
      <c r="F23" s="100"/>
      <c r="G23" s="100"/>
      <c r="H23" s="100"/>
      <c r="I23" s="100"/>
      <c r="J23" s="100"/>
      <c r="K23" s="100"/>
      <c r="L23" s="100"/>
      <c r="M23" s="100"/>
    </row>
    <row r="24" spans="1:13" ht="11.25" customHeight="1">
      <c r="A24" s="113" t="s">
        <v>764</v>
      </c>
      <c r="B24" s="114" t="s">
        <v>814</v>
      </c>
      <c r="C24" s="105" t="s">
        <v>541</v>
      </c>
      <c r="D24" s="100"/>
      <c r="E24" s="100"/>
      <c r="F24" s="100"/>
      <c r="G24" s="100"/>
      <c r="H24" s="100"/>
      <c r="I24" s="100"/>
      <c r="J24" s="100"/>
      <c r="K24" s="100"/>
      <c r="L24" s="100"/>
      <c r="M24" s="100"/>
    </row>
    <row r="25" spans="1:13" ht="22.5">
      <c r="A25" s="113" t="s">
        <v>67</v>
      </c>
      <c r="B25" s="114" t="s">
        <v>550</v>
      </c>
      <c r="C25" s="105" t="s">
        <v>853</v>
      </c>
      <c r="D25" s="100"/>
      <c r="E25" s="100"/>
      <c r="F25" s="100"/>
      <c r="G25" s="100"/>
      <c r="H25" s="100"/>
      <c r="I25" s="100"/>
      <c r="J25" s="100"/>
      <c r="K25" s="100"/>
      <c r="L25" s="100"/>
      <c r="M25" s="100"/>
    </row>
    <row r="26" spans="1:13" ht="11.25" customHeight="1">
      <c r="A26" s="115"/>
      <c r="B26" s="116"/>
      <c r="C26" s="106"/>
      <c r="D26" s="100"/>
      <c r="E26" s="100"/>
      <c r="F26" s="100"/>
      <c r="G26" s="100"/>
      <c r="H26" s="100"/>
      <c r="I26" s="100"/>
      <c r="J26" s="100"/>
      <c r="K26" s="100"/>
      <c r="L26" s="100"/>
      <c r="M26" s="100"/>
    </row>
    <row r="27" spans="1:13" ht="11.25" customHeight="1">
      <c r="A27" s="98" t="s">
        <v>681</v>
      </c>
      <c r="B27" s="76" t="s">
        <v>682</v>
      </c>
      <c r="C27" s="76" t="s">
        <v>457</v>
      </c>
      <c r="D27" s="100"/>
      <c r="E27" s="100"/>
      <c r="F27" s="100"/>
      <c r="G27" s="100"/>
      <c r="H27" s="100"/>
      <c r="I27" s="100"/>
      <c r="J27" s="100"/>
      <c r="K27" s="100"/>
      <c r="L27" s="100"/>
      <c r="M27" s="100"/>
    </row>
    <row r="28" spans="1:13" ht="11.25" customHeight="1">
      <c r="A28" s="451" t="s">
        <v>12</v>
      </c>
      <c r="B28" s="450"/>
      <c r="C28" s="447"/>
    </row>
    <row r="29" spans="1:13" ht="12.75" customHeight="1">
      <c r="A29" s="449" t="s">
        <v>16</v>
      </c>
      <c r="B29" s="452" t="s">
        <v>550</v>
      </c>
      <c r="C29" s="453" t="s">
        <v>771</v>
      </c>
    </row>
    <row r="30" spans="1:13" ht="11.25" customHeight="1">
      <c r="A30" s="113" t="s">
        <v>15</v>
      </c>
      <c r="B30" s="454" t="s">
        <v>550</v>
      </c>
      <c r="C30" s="455" t="s">
        <v>605</v>
      </c>
    </row>
    <row r="31" spans="1:13" ht="11.25" customHeight="1">
      <c r="A31" s="443" t="s">
        <v>17</v>
      </c>
      <c r="B31" s="110" t="s">
        <v>550</v>
      </c>
      <c r="C31" s="102" t="s">
        <v>840</v>
      </c>
    </row>
    <row r="32" spans="1:13" ht="11.25" customHeight="1">
      <c r="A32" s="113" t="s">
        <v>69</v>
      </c>
      <c r="B32" s="111" t="s">
        <v>755</v>
      </c>
      <c r="C32" s="103" t="s">
        <v>756</v>
      </c>
    </row>
    <row r="33" spans="1:3" ht="11.25" customHeight="1">
      <c r="A33" s="113" t="s">
        <v>70</v>
      </c>
      <c r="B33" s="110" t="s">
        <v>814</v>
      </c>
      <c r="C33" s="102" t="s">
        <v>854</v>
      </c>
    </row>
    <row r="34" spans="1:3" ht="11.25" customHeight="1">
      <c r="A34" s="113" t="s">
        <v>855</v>
      </c>
      <c r="B34" s="112" t="s">
        <v>814</v>
      </c>
      <c r="C34" s="104" t="s">
        <v>772</v>
      </c>
    </row>
    <row r="35" spans="1:3" ht="11.25" customHeight="1">
      <c r="A35" s="113" t="s">
        <v>690</v>
      </c>
      <c r="B35" s="118" t="s">
        <v>814</v>
      </c>
      <c r="C35" s="105" t="s">
        <v>763</v>
      </c>
    </row>
    <row r="36" spans="1:3" s="101" customFormat="1" ht="11.25" customHeight="1">
      <c r="A36" s="121"/>
      <c r="B36" s="120"/>
      <c r="C36" s="122"/>
    </row>
    <row r="37" spans="1:3" ht="11.25" customHeight="1">
      <c r="A37" s="130" t="s">
        <v>47</v>
      </c>
      <c r="B37" s="116"/>
      <c r="C37" s="106"/>
    </row>
    <row r="38" spans="1:3" ht="11.25" customHeight="1">
      <c r="A38" s="113" t="s">
        <v>48</v>
      </c>
      <c r="B38" s="114" t="s">
        <v>550</v>
      </c>
      <c r="C38" s="105" t="s">
        <v>976</v>
      </c>
    </row>
    <row r="39" spans="1:3" s="101" customFormat="1" ht="11.25" customHeight="1">
      <c r="A39" s="115"/>
      <c r="B39" s="116"/>
      <c r="C39" s="106"/>
    </row>
    <row r="40" spans="1:3" ht="11.25" customHeight="1">
      <c r="A40" s="126" t="s">
        <v>683</v>
      </c>
      <c r="B40" s="116"/>
      <c r="C40" s="106"/>
    </row>
    <row r="41" spans="1:3" ht="22.5" customHeight="1">
      <c r="A41" s="128" t="s">
        <v>49</v>
      </c>
      <c r="B41" s="114" t="s">
        <v>550</v>
      </c>
      <c r="C41" s="105" t="s">
        <v>634</v>
      </c>
    </row>
    <row r="42" spans="1:3" ht="22.5">
      <c r="A42" s="443" t="s">
        <v>2</v>
      </c>
      <c r="B42" s="114" t="s">
        <v>550</v>
      </c>
      <c r="C42" s="189" t="s">
        <v>1</v>
      </c>
    </row>
    <row r="43" spans="1:3" ht="22.5">
      <c r="A43" s="128" t="s">
        <v>729</v>
      </c>
      <c r="B43" s="114" t="s">
        <v>550</v>
      </c>
      <c r="C43" s="105" t="s">
        <v>730</v>
      </c>
    </row>
    <row r="44" spans="1:3" ht="11.25" customHeight="1">
      <c r="A44" s="127"/>
      <c r="B44" s="116"/>
      <c r="C44" s="106"/>
    </row>
    <row r="45" spans="1:3" ht="11.25" customHeight="1">
      <c r="A45" s="126" t="s">
        <v>724</v>
      </c>
      <c r="B45" s="119"/>
      <c r="C45" s="123"/>
    </row>
    <row r="46" spans="1:3" ht="22.5">
      <c r="A46" s="113" t="s">
        <v>3</v>
      </c>
      <c r="B46" s="110" t="s">
        <v>550</v>
      </c>
      <c r="C46" s="102" t="s">
        <v>617</v>
      </c>
    </row>
    <row r="47" spans="1:3" ht="11.25" customHeight="1">
      <c r="A47" s="113" t="s">
        <v>618</v>
      </c>
      <c r="B47" s="129" t="s">
        <v>814</v>
      </c>
      <c r="C47" s="104" t="s">
        <v>619</v>
      </c>
    </row>
    <row r="48" spans="1:3" ht="11.25" customHeight="1">
      <c r="A48" s="117" t="s">
        <v>712</v>
      </c>
      <c r="B48" s="129" t="s">
        <v>814</v>
      </c>
      <c r="C48" s="59" t="s">
        <v>713</v>
      </c>
    </row>
    <row r="49" spans="1:3" ht="11.25" customHeight="1">
      <c r="A49" s="117" t="s">
        <v>714</v>
      </c>
      <c r="B49" s="129" t="s">
        <v>814</v>
      </c>
      <c r="C49" s="59" t="s">
        <v>809</v>
      </c>
    </row>
    <row r="50" spans="1:3" ht="11.25" customHeight="1">
      <c r="A50" s="117" t="s">
        <v>810</v>
      </c>
      <c r="B50" s="129" t="s">
        <v>814</v>
      </c>
      <c r="C50" s="59" t="s">
        <v>811</v>
      </c>
    </row>
    <row r="51" spans="1:3">
      <c r="A51" s="107"/>
      <c r="B51" s="108"/>
      <c r="C51" s="108"/>
    </row>
    <row r="52" spans="1:3">
      <c r="A52" s="109" t="s">
        <v>620</v>
      </c>
      <c r="B52" s="108"/>
      <c r="C52" s="108"/>
    </row>
    <row r="53" spans="1:3">
      <c r="A53" s="15"/>
    </row>
    <row r="54" spans="1:3">
      <c r="A54" s="15"/>
    </row>
    <row r="55" spans="1:3">
      <c r="A55" s="15"/>
    </row>
    <row r="56" spans="1:3">
      <c r="A56" s="15"/>
    </row>
    <row r="57" spans="1:3">
      <c r="A57" s="15"/>
    </row>
    <row r="58" spans="1:3">
      <c r="A58" s="15"/>
    </row>
  </sheetData>
  <customSheetViews>
    <customSheetView guid="{45C7F253-5639-4BAF-B155-10DC005D38AE}" topLeftCell="A32">
      <pageMargins left="0.7" right="0.7" top="0.75" bottom="0.75" header="0.3" footer="0.3"/>
    </customSheetView>
    <customSheetView guid="{FF019918-1126-E741-80E5-10DFF1610F9B}">
      <selection activeCell="C6" sqref="C6"/>
      <pageMargins left="0.7" right="0.7" top="0.75" bottom="0.75" header="0.3" footer="0.3"/>
    </customSheetView>
  </customSheetViews>
  <mergeCells count="1">
    <mergeCell ref="A1:C1"/>
  </mergeCells>
  <phoneticPr fontId="62" type="noConversion"/>
  <pageMargins left="0.75" right="0.75" top="1" bottom="1" header="0.5" footer="0.5"/>
  <pageSetup orientation="portrait"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
  <sheetViews>
    <sheetView zoomScaleNormal="100" workbookViewId="0">
      <selection activeCell="B7" sqref="B7"/>
    </sheetView>
  </sheetViews>
  <sheetFormatPr defaultColWidth="7.7109375" defaultRowHeight="15"/>
  <cols>
    <col min="1" max="1" width="20.42578125" style="14" customWidth="1"/>
    <col min="2" max="3" width="7.42578125" style="14" customWidth="1"/>
    <col min="4" max="4" width="6.42578125" style="14" customWidth="1"/>
    <col min="5" max="5" width="35.42578125" style="14" customWidth="1"/>
    <col min="6" max="7" width="7.28515625" style="14" customWidth="1"/>
    <col min="8" max="9" width="7.85546875" style="77" customWidth="1"/>
    <col min="10" max="10" width="7.28515625" style="77" customWidth="1"/>
    <col min="11" max="15" width="7.7109375" style="77"/>
    <col min="16" max="16384" width="7.7109375" style="14"/>
  </cols>
  <sheetData>
    <row r="1" spans="1:15" ht="12.75" customHeight="1">
      <c r="A1" s="836" t="s">
        <v>1299</v>
      </c>
      <c r="B1" s="819"/>
      <c r="C1" s="819"/>
      <c r="D1" s="819"/>
      <c r="E1" s="819"/>
      <c r="F1" s="819"/>
      <c r="G1" s="819"/>
      <c r="H1" s="819"/>
      <c r="I1" s="819"/>
      <c r="J1" s="819"/>
      <c r="K1" s="819"/>
      <c r="L1" s="14"/>
      <c r="M1" s="14"/>
      <c r="N1" s="14"/>
      <c r="O1" s="14"/>
    </row>
    <row r="2" spans="1:15" ht="11.25" customHeight="1">
      <c r="A2" s="542"/>
      <c r="B2" s="542"/>
      <c r="C2" s="542"/>
      <c r="D2" s="542"/>
      <c r="E2" s="542"/>
      <c r="F2" s="542"/>
      <c r="G2" s="542"/>
      <c r="H2" s="543"/>
      <c r="I2" s="578"/>
      <c r="J2" s="578"/>
      <c r="K2" s="578"/>
    </row>
    <row r="3" spans="1:15" ht="12.75" customHeight="1">
      <c r="A3" s="417" t="s">
        <v>711</v>
      </c>
      <c r="B3" s="545"/>
      <c r="C3" s="545"/>
      <c r="D3" s="545"/>
      <c r="E3" s="642" t="s">
        <v>1300</v>
      </c>
      <c r="F3" s="545"/>
      <c r="G3" s="545"/>
      <c r="H3" s="643"/>
      <c r="I3" s="643"/>
      <c r="J3" s="643"/>
      <c r="K3" s="643"/>
      <c r="L3" s="14"/>
      <c r="M3" s="14"/>
      <c r="N3" s="14"/>
      <c r="O3" s="14"/>
    </row>
    <row r="4" spans="1:15" s="81" customFormat="1" ht="11.25" customHeight="1">
      <c r="A4" s="582" t="s">
        <v>795</v>
      </c>
      <c r="B4" s="418"/>
      <c r="C4" s="418"/>
      <c r="D4" s="418"/>
      <c r="E4" s="418"/>
      <c r="F4" s="554"/>
      <c r="G4" s="554"/>
      <c r="H4" s="558"/>
      <c r="I4" s="644"/>
      <c r="J4" s="644"/>
      <c r="K4" s="644"/>
      <c r="L4" s="80"/>
      <c r="M4" s="80"/>
      <c r="N4" s="80"/>
      <c r="O4" s="80"/>
    </row>
    <row r="5" spans="1:15" s="81" customFormat="1" ht="11.25" customHeight="1">
      <c r="A5" s="558"/>
      <c r="B5" s="418"/>
      <c r="C5" s="418"/>
      <c r="D5" s="418"/>
      <c r="E5" s="418"/>
      <c r="F5" s="554"/>
      <c r="G5" s="554"/>
      <c r="H5" s="558"/>
      <c r="I5" s="644"/>
      <c r="J5" s="644"/>
      <c r="K5" s="644"/>
      <c r="L5" s="80"/>
      <c r="M5" s="80"/>
      <c r="N5" s="80"/>
      <c r="O5" s="80"/>
    </row>
    <row r="6" spans="1:15" ht="11.25" customHeight="1">
      <c r="A6" s="837" t="s">
        <v>1283</v>
      </c>
      <c r="B6" s="838"/>
      <c r="C6" s="839"/>
      <c r="D6" s="418"/>
      <c r="E6" s="500" t="s">
        <v>796</v>
      </c>
      <c r="F6" s="660" t="s">
        <v>1301</v>
      </c>
      <c r="G6" s="661" t="s">
        <v>1302</v>
      </c>
      <c r="H6" s="661" t="s">
        <v>1284</v>
      </c>
      <c r="I6" s="661" t="s">
        <v>1285</v>
      </c>
      <c r="J6" s="661" t="s">
        <v>1295</v>
      </c>
      <c r="K6" s="69"/>
    </row>
    <row r="7" spans="1:15" ht="11.25" customHeight="1">
      <c r="A7" s="551" t="s">
        <v>420</v>
      </c>
      <c r="B7" s="501">
        <v>24610</v>
      </c>
      <c r="C7" s="445">
        <v>1</v>
      </c>
      <c r="D7" s="418"/>
      <c r="E7" s="501" t="s">
        <v>803</v>
      </c>
      <c r="F7" s="588">
        <v>201</v>
      </c>
      <c r="G7" s="589">
        <v>196</v>
      </c>
      <c r="H7" s="370">
        <v>214</v>
      </c>
      <c r="I7" s="645">
        <v>244</v>
      </c>
      <c r="J7" s="645">
        <v>268</v>
      </c>
      <c r="K7" s="69"/>
    </row>
    <row r="8" spans="1:15" ht="11.25" customHeight="1">
      <c r="A8" s="551" t="s">
        <v>804</v>
      </c>
      <c r="B8" s="501">
        <v>19383</v>
      </c>
      <c r="C8" s="445">
        <f>B8/B7</f>
        <v>0.7876066639577407</v>
      </c>
      <c r="D8" s="418"/>
      <c r="E8" s="501" t="s">
        <v>802</v>
      </c>
      <c r="F8" s="588">
        <v>87</v>
      </c>
      <c r="G8" s="589">
        <v>68</v>
      </c>
      <c r="H8" s="370">
        <v>77</v>
      </c>
      <c r="I8" s="645">
        <v>81</v>
      </c>
      <c r="J8" s="645">
        <v>89</v>
      </c>
      <c r="K8" s="69"/>
    </row>
    <row r="9" spans="1:15" ht="11.25" customHeight="1">
      <c r="A9" s="551" t="s">
        <v>817</v>
      </c>
      <c r="B9" s="501">
        <v>18220</v>
      </c>
      <c r="C9" s="445">
        <f>B9/B8</f>
        <v>0.93999896816798223</v>
      </c>
      <c r="D9" s="418"/>
      <c r="E9" s="501" t="s">
        <v>821</v>
      </c>
      <c r="F9" s="588">
        <v>7</v>
      </c>
      <c r="G9" s="589">
        <v>9</v>
      </c>
      <c r="H9" s="370">
        <v>2</v>
      </c>
      <c r="I9" s="645">
        <v>4</v>
      </c>
      <c r="J9" s="645">
        <v>9</v>
      </c>
      <c r="K9" s="69"/>
    </row>
    <row r="10" spans="1:15" ht="11.25" customHeight="1">
      <c r="A10" s="551" t="s">
        <v>822</v>
      </c>
      <c r="B10" s="501">
        <v>5227</v>
      </c>
      <c r="C10" s="445">
        <f>B10/B7</f>
        <v>0.21239333604225924</v>
      </c>
      <c r="D10" s="418"/>
      <c r="E10" s="501" t="s">
        <v>823</v>
      </c>
      <c r="F10" s="588">
        <v>144</v>
      </c>
      <c r="G10" s="589">
        <v>165</v>
      </c>
      <c r="H10" s="370">
        <v>153</v>
      </c>
      <c r="I10" s="645">
        <v>156</v>
      </c>
      <c r="J10" s="645">
        <v>181</v>
      </c>
      <c r="K10" s="69"/>
    </row>
    <row r="11" spans="1:15" ht="11.25" customHeight="1">
      <c r="A11" s="558"/>
      <c r="B11" s="418"/>
      <c r="C11" s="418"/>
      <c r="D11" s="418"/>
      <c r="E11" s="501" t="s">
        <v>824</v>
      </c>
      <c r="F11" s="588">
        <v>701</v>
      </c>
      <c r="G11" s="589">
        <v>664</v>
      </c>
      <c r="H11" s="370">
        <v>713</v>
      </c>
      <c r="I11" s="645">
        <v>668</v>
      </c>
      <c r="J11" s="645">
        <v>750</v>
      </c>
      <c r="K11" s="69"/>
    </row>
    <row r="12" spans="1:15" ht="11.25" customHeight="1">
      <c r="A12" s="558"/>
      <c r="B12" s="558"/>
      <c r="C12" s="418"/>
      <c r="D12" s="418"/>
      <c r="E12" s="591" t="s">
        <v>583</v>
      </c>
      <c r="F12" s="588">
        <v>226</v>
      </c>
      <c r="G12" s="589">
        <v>239</v>
      </c>
      <c r="H12" s="370">
        <v>212</v>
      </c>
      <c r="I12" s="645">
        <v>248</v>
      </c>
      <c r="J12" s="645">
        <v>250</v>
      </c>
      <c r="K12" s="70"/>
      <c r="L12" s="80"/>
      <c r="M12" s="80"/>
    </row>
    <row r="13" spans="1:15" ht="11.25" customHeight="1">
      <c r="A13" s="558"/>
      <c r="B13" s="558"/>
      <c r="C13" s="418"/>
      <c r="D13" s="418"/>
      <c r="E13" s="591" t="s">
        <v>584</v>
      </c>
      <c r="F13" s="588">
        <v>33</v>
      </c>
      <c r="G13" s="589">
        <v>32</v>
      </c>
      <c r="H13" s="370">
        <v>24</v>
      </c>
      <c r="I13" s="645">
        <v>31</v>
      </c>
      <c r="J13" s="645">
        <v>33</v>
      </c>
      <c r="K13" s="70"/>
      <c r="L13" s="80"/>
      <c r="M13" s="80"/>
    </row>
    <row r="14" spans="1:15" ht="11.25" customHeight="1">
      <c r="A14" s="558"/>
      <c r="B14" s="558"/>
      <c r="C14" s="418"/>
      <c r="D14" s="418"/>
      <c r="E14" s="591" t="s">
        <v>557</v>
      </c>
      <c r="F14" s="588">
        <v>321</v>
      </c>
      <c r="G14" s="589">
        <v>293</v>
      </c>
      <c r="H14" s="370">
        <v>315</v>
      </c>
      <c r="I14" s="645">
        <v>275</v>
      </c>
      <c r="J14" s="645">
        <v>294</v>
      </c>
      <c r="K14" s="70"/>
      <c r="L14" s="80"/>
      <c r="M14" s="80"/>
    </row>
    <row r="15" spans="1:15" ht="11.25" customHeight="1">
      <c r="A15" s="558"/>
      <c r="B15" s="558"/>
      <c r="C15" s="418"/>
      <c r="D15" s="418"/>
      <c r="E15" s="591" t="s">
        <v>585</v>
      </c>
      <c r="F15" s="588">
        <v>324</v>
      </c>
      <c r="G15" s="589">
        <v>337</v>
      </c>
      <c r="H15" s="370">
        <v>328</v>
      </c>
      <c r="I15" s="645">
        <v>326</v>
      </c>
      <c r="J15" s="645">
        <v>363</v>
      </c>
      <c r="K15" s="70"/>
      <c r="L15" s="80"/>
      <c r="M15" s="80"/>
    </row>
    <row r="16" spans="1:15" ht="11.25" customHeight="1">
      <c r="A16" s="558"/>
      <c r="B16" s="558"/>
      <c r="C16" s="418"/>
      <c r="D16" s="418"/>
      <c r="E16" s="591" t="s">
        <v>564</v>
      </c>
      <c r="F16" s="588">
        <v>77</v>
      </c>
      <c r="G16" s="589">
        <v>90</v>
      </c>
      <c r="H16" s="370">
        <v>117</v>
      </c>
      <c r="I16" s="645">
        <v>106</v>
      </c>
      <c r="J16" s="645">
        <v>83</v>
      </c>
      <c r="K16" s="70"/>
      <c r="L16" s="80"/>
      <c r="M16" s="80"/>
    </row>
    <row r="17" spans="1:13" ht="11.25" customHeight="1">
      <c r="A17" s="558"/>
      <c r="B17" s="558"/>
      <c r="C17" s="418"/>
      <c r="D17" s="418"/>
      <c r="E17" s="591" t="s">
        <v>672</v>
      </c>
      <c r="F17" s="588">
        <v>86</v>
      </c>
      <c r="G17" s="589">
        <v>248</v>
      </c>
      <c r="H17" s="370">
        <v>69</v>
      </c>
      <c r="I17" s="645">
        <v>84</v>
      </c>
      <c r="J17" s="645">
        <v>81</v>
      </c>
      <c r="K17" s="70"/>
      <c r="L17" s="80"/>
      <c r="M17" s="80"/>
    </row>
    <row r="18" spans="1:13" ht="11.25" customHeight="1">
      <c r="A18" s="558"/>
      <c r="B18" s="558"/>
      <c r="C18" s="418"/>
      <c r="D18" s="418"/>
      <c r="E18" s="591" t="s">
        <v>673</v>
      </c>
      <c r="F18" s="588">
        <v>243</v>
      </c>
      <c r="G18" s="589">
        <v>42</v>
      </c>
      <c r="H18" s="370">
        <v>260</v>
      </c>
      <c r="I18" s="645">
        <v>248</v>
      </c>
      <c r="J18" s="645">
        <v>336</v>
      </c>
      <c r="K18" s="70"/>
      <c r="L18" s="80"/>
      <c r="M18" s="80"/>
    </row>
    <row r="19" spans="1:13" ht="11.25" customHeight="1">
      <c r="A19" s="558"/>
      <c r="B19" s="558"/>
      <c r="C19" s="418"/>
      <c r="D19" s="418"/>
      <c r="E19" s="591" t="s">
        <v>674</v>
      </c>
      <c r="F19" s="588">
        <v>56</v>
      </c>
      <c r="G19" s="589">
        <v>52</v>
      </c>
      <c r="H19" s="370">
        <v>43</v>
      </c>
      <c r="I19" s="645">
        <v>49</v>
      </c>
      <c r="J19" s="645">
        <v>46</v>
      </c>
      <c r="K19" s="70"/>
      <c r="L19" s="80"/>
      <c r="M19" s="80"/>
    </row>
    <row r="20" spans="1:13" ht="11.25" customHeight="1">
      <c r="A20" s="558"/>
      <c r="B20" s="558"/>
      <c r="C20" s="418"/>
      <c r="D20" s="418"/>
      <c r="E20" s="591" t="s">
        <v>767</v>
      </c>
      <c r="F20" s="588">
        <v>69</v>
      </c>
      <c r="G20" s="589">
        <v>79</v>
      </c>
      <c r="H20" s="370">
        <v>61</v>
      </c>
      <c r="I20" s="645">
        <v>46</v>
      </c>
      <c r="J20" s="645">
        <v>73</v>
      </c>
      <c r="K20" s="70"/>
      <c r="L20" s="80"/>
      <c r="M20" s="80"/>
    </row>
    <row r="21" spans="1:13" ht="11.25" customHeight="1">
      <c r="A21" s="558"/>
      <c r="B21" s="558"/>
      <c r="C21" s="418"/>
      <c r="D21" s="418"/>
      <c r="E21" s="591" t="s">
        <v>768</v>
      </c>
      <c r="F21" s="588">
        <v>54</v>
      </c>
      <c r="G21" s="589">
        <v>4</v>
      </c>
      <c r="H21" s="370">
        <v>67</v>
      </c>
      <c r="I21" s="645">
        <v>80</v>
      </c>
      <c r="J21" s="645">
        <v>65</v>
      </c>
      <c r="K21" s="70"/>
      <c r="L21" s="80"/>
      <c r="M21" s="80"/>
    </row>
    <row r="22" spans="1:13" ht="11.25" customHeight="1">
      <c r="A22" s="558"/>
      <c r="B22" s="558"/>
      <c r="C22" s="418"/>
      <c r="D22" s="418"/>
      <c r="E22" s="604" t="s">
        <v>1286</v>
      </c>
      <c r="F22" s="608" t="s">
        <v>1288</v>
      </c>
      <c r="G22" s="609" t="s">
        <v>1288</v>
      </c>
      <c r="H22" s="610" t="s">
        <v>1288</v>
      </c>
      <c r="I22" s="393">
        <v>7</v>
      </c>
      <c r="J22" s="393">
        <v>15</v>
      </c>
      <c r="K22" s="70"/>
      <c r="L22" s="80"/>
      <c r="M22" s="80"/>
    </row>
    <row r="23" spans="1:13" ht="11.25" customHeight="1">
      <c r="A23" s="558"/>
      <c r="B23" s="558"/>
      <c r="C23" s="418"/>
      <c r="D23" s="418"/>
      <c r="E23" s="591" t="s">
        <v>691</v>
      </c>
      <c r="F23" s="588">
        <v>5</v>
      </c>
      <c r="G23" s="589">
        <v>32</v>
      </c>
      <c r="H23" s="370">
        <v>3</v>
      </c>
      <c r="I23" s="645">
        <v>5</v>
      </c>
      <c r="J23" s="645">
        <v>2</v>
      </c>
      <c r="K23" s="70"/>
      <c r="L23" s="80"/>
      <c r="M23" s="80"/>
    </row>
    <row r="24" spans="1:13" ht="11.25" customHeight="1">
      <c r="A24" s="558"/>
      <c r="B24" s="558"/>
      <c r="C24" s="418"/>
      <c r="D24" s="418"/>
      <c r="E24" s="591" t="s">
        <v>577</v>
      </c>
      <c r="F24" s="588">
        <v>26</v>
      </c>
      <c r="G24" s="589">
        <v>3</v>
      </c>
      <c r="H24" s="370">
        <v>24</v>
      </c>
      <c r="I24" s="645">
        <v>32</v>
      </c>
      <c r="J24" s="645">
        <v>33</v>
      </c>
      <c r="K24" s="70"/>
      <c r="L24" s="80"/>
      <c r="M24" s="80"/>
    </row>
    <row r="25" spans="1:13" ht="11.25" customHeight="1">
      <c r="A25" s="558"/>
      <c r="B25" s="558"/>
      <c r="C25" s="418"/>
      <c r="D25" s="418"/>
      <c r="E25" s="591" t="s">
        <v>578</v>
      </c>
      <c r="F25" s="588">
        <v>2</v>
      </c>
      <c r="G25" s="589">
        <v>44</v>
      </c>
      <c r="H25" s="370">
        <v>5</v>
      </c>
      <c r="I25" s="645">
        <v>3</v>
      </c>
      <c r="J25" s="645">
        <v>10</v>
      </c>
      <c r="K25" s="70"/>
      <c r="L25" s="80"/>
      <c r="M25" s="80"/>
    </row>
    <row r="26" spans="1:13" ht="11.25" customHeight="1">
      <c r="A26" s="558"/>
      <c r="B26" s="558"/>
      <c r="C26" s="418"/>
      <c r="D26" s="418"/>
      <c r="E26" s="591" t="s">
        <v>675</v>
      </c>
      <c r="F26" s="588">
        <v>46</v>
      </c>
      <c r="G26" s="589">
        <v>0</v>
      </c>
      <c r="H26" s="370">
        <v>54</v>
      </c>
      <c r="I26" s="645">
        <v>66</v>
      </c>
      <c r="J26" s="645">
        <v>74</v>
      </c>
      <c r="K26" s="70"/>
      <c r="L26" s="80"/>
      <c r="M26" s="80"/>
    </row>
    <row r="27" spans="1:13" ht="11.25" customHeight="1">
      <c r="A27" s="558"/>
      <c r="B27" s="558"/>
      <c r="C27" s="418"/>
      <c r="D27" s="418"/>
      <c r="E27" s="591" t="s">
        <v>676</v>
      </c>
      <c r="F27" s="588">
        <v>1</v>
      </c>
      <c r="G27" s="589">
        <v>8</v>
      </c>
      <c r="H27" s="370">
        <v>0</v>
      </c>
      <c r="I27" s="645">
        <v>0</v>
      </c>
      <c r="J27" s="645">
        <v>0</v>
      </c>
      <c r="K27" s="70"/>
      <c r="L27" s="80"/>
      <c r="M27" s="80"/>
    </row>
    <row r="28" spans="1:13" ht="11.25" customHeight="1">
      <c r="A28" s="558"/>
      <c r="B28" s="558"/>
      <c r="C28" s="418"/>
      <c r="D28" s="418"/>
      <c r="E28" s="591" t="s">
        <v>677</v>
      </c>
      <c r="F28" s="588">
        <v>11</v>
      </c>
      <c r="G28" s="589">
        <v>36</v>
      </c>
      <c r="H28" s="370">
        <v>9</v>
      </c>
      <c r="I28" s="645">
        <v>6</v>
      </c>
      <c r="J28" s="645">
        <v>7</v>
      </c>
      <c r="K28" s="70"/>
      <c r="L28" s="80"/>
      <c r="M28" s="80"/>
    </row>
    <row r="29" spans="1:13" ht="11.25" customHeight="1">
      <c r="A29" s="558"/>
      <c r="B29" s="558"/>
      <c r="C29" s="418"/>
      <c r="D29" s="418"/>
      <c r="E29" s="591" t="s">
        <v>580</v>
      </c>
      <c r="F29" s="588">
        <v>40</v>
      </c>
      <c r="G29" s="589">
        <v>193</v>
      </c>
      <c r="H29" s="370">
        <v>30</v>
      </c>
      <c r="I29" s="645">
        <v>38</v>
      </c>
      <c r="J29" s="645">
        <v>49</v>
      </c>
      <c r="K29" s="70"/>
      <c r="L29" s="80"/>
      <c r="M29" s="80"/>
    </row>
    <row r="30" spans="1:13" ht="11.25" customHeight="1">
      <c r="A30" s="558"/>
      <c r="B30" s="558"/>
      <c r="C30" s="418"/>
      <c r="D30" s="418"/>
      <c r="E30" s="591" t="s">
        <v>581</v>
      </c>
      <c r="F30" s="588">
        <v>171</v>
      </c>
      <c r="G30" s="589">
        <v>0</v>
      </c>
      <c r="H30" s="370">
        <v>168</v>
      </c>
      <c r="I30" s="645">
        <v>191</v>
      </c>
      <c r="J30" s="645">
        <v>185</v>
      </c>
      <c r="K30" s="70"/>
      <c r="L30" s="80"/>
      <c r="M30" s="80"/>
    </row>
    <row r="31" spans="1:13" ht="11.25" customHeight="1">
      <c r="A31" s="558"/>
      <c r="B31" s="558"/>
      <c r="C31" s="418"/>
      <c r="D31" s="418"/>
      <c r="E31" s="591" t="s">
        <v>582</v>
      </c>
      <c r="F31" s="588">
        <v>175</v>
      </c>
      <c r="G31" s="589">
        <v>208</v>
      </c>
      <c r="H31" s="370">
        <v>161</v>
      </c>
      <c r="I31" s="645">
        <v>204</v>
      </c>
      <c r="J31" s="645">
        <v>187</v>
      </c>
      <c r="K31" s="70"/>
      <c r="L31" s="80"/>
      <c r="M31" s="80"/>
    </row>
    <row r="32" spans="1:13" ht="11.25" customHeight="1" thickBot="1">
      <c r="A32" s="558"/>
      <c r="B32" s="558"/>
      <c r="C32" s="418"/>
      <c r="D32" s="418"/>
      <c r="E32" s="646" t="s">
        <v>660</v>
      </c>
      <c r="F32" s="647">
        <v>111</v>
      </c>
      <c r="G32" s="648">
        <v>123</v>
      </c>
      <c r="H32" s="658">
        <v>109</v>
      </c>
      <c r="I32" s="659">
        <v>114</v>
      </c>
      <c r="J32" s="659">
        <v>138</v>
      </c>
      <c r="K32" s="70"/>
      <c r="L32" s="80"/>
      <c r="M32" s="80"/>
    </row>
    <row r="33" spans="1:13" ht="11.25" customHeight="1">
      <c r="A33" s="558"/>
      <c r="B33" s="558"/>
      <c r="C33" s="418"/>
      <c r="D33" s="418"/>
      <c r="E33" s="592" t="s">
        <v>661</v>
      </c>
      <c r="F33" s="649">
        <v>3217</v>
      </c>
      <c r="G33" s="649">
        <v>3246</v>
      </c>
      <c r="H33" s="649">
        <v>3219</v>
      </c>
      <c r="I33" s="649">
        <v>3312</v>
      </c>
      <c r="J33" s="649">
        <v>3621</v>
      </c>
      <c r="K33" s="70"/>
      <c r="L33" s="80"/>
      <c r="M33" s="80"/>
    </row>
    <row r="34" spans="1:13" ht="12.75" customHeight="1">
      <c r="A34" s="558"/>
      <c r="B34" s="558"/>
      <c r="C34" s="418"/>
      <c r="D34" s="418"/>
      <c r="E34" s="556"/>
      <c r="F34" s="557"/>
      <c r="G34" s="554"/>
      <c r="H34" s="550"/>
      <c r="I34" s="644"/>
      <c r="J34" s="644"/>
      <c r="K34" s="70"/>
      <c r="L34" s="80"/>
      <c r="M34" s="80"/>
    </row>
    <row r="35" spans="1:13" ht="12.75" customHeight="1">
      <c r="A35" s="417" t="s">
        <v>662</v>
      </c>
      <c r="B35" s="545"/>
      <c r="C35" s="545"/>
      <c r="D35" s="545"/>
      <c r="E35" s="642" t="s">
        <v>1303</v>
      </c>
      <c r="F35" s="545"/>
      <c r="G35" s="545"/>
      <c r="H35" s="580"/>
      <c r="I35" s="580"/>
      <c r="J35" s="580"/>
      <c r="K35" s="580"/>
      <c r="L35" s="80"/>
      <c r="M35" s="80"/>
    </row>
    <row r="36" spans="1:13" ht="11.25" customHeight="1">
      <c r="A36" s="582" t="s">
        <v>663</v>
      </c>
      <c r="B36" s="418"/>
      <c r="C36" s="418"/>
      <c r="D36" s="418"/>
      <c r="E36" s="418"/>
      <c r="F36" s="554"/>
      <c r="G36" s="554"/>
      <c r="H36" s="558"/>
      <c r="I36" s="644"/>
      <c r="J36" s="644"/>
      <c r="K36" s="70"/>
      <c r="L36" s="80"/>
      <c r="M36" s="80"/>
    </row>
    <row r="37" spans="1:13" ht="11.25" customHeight="1">
      <c r="A37" s="558"/>
      <c r="B37" s="418"/>
      <c r="C37" s="418"/>
      <c r="D37" s="418"/>
      <c r="E37" s="418"/>
      <c r="F37" s="554"/>
      <c r="G37" s="554"/>
      <c r="H37" s="558"/>
      <c r="I37" s="644"/>
      <c r="J37" s="644"/>
      <c r="K37" s="69"/>
    </row>
    <row r="38" spans="1:13" ht="11.25" customHeight="1">
      <c r="A38" s="837" t="s">
        <v>1283</v>
      </c>
      <c r="B38" s="838"/>
      <c r="C38" s="839"/>
      <c r="D38" s="418"/>
      <c r="E38" s="500" t="s">
        <v>664</v>
      </c>
      <c r="F38" s="586" t="s">
        <v>1301</v>
      </c>
      <c r="G38" s="586" t="s">
        <v>1302</v>
      </c>
      <c r="H38" s="547" t="s">
        <v>1284</v>
      </c>
      <c r="I38" s="547" t="s">
        <v>1285</v>
      </c>
      <c r="J38" s="547" t="s">
        <v>1295</v>
      </c>
      <c r="K38" s="69"/>
    </row>
    <row r="39" spans="1:13" ht="11.25" customHeight="1">
      <c r="A39" s="551" t="s">
        <v>420</v>
      </c>
      <c r="B39" s="501">
        <v>2138</v>
      </c>
      <c r="C39" s="445">
        <v>1</v>
      </c>
      <c r="D39" s="418"/>
      <c r="E39" s="501" t="s">
        <v>765</v>
      </c>
      <c r="F39" s="588">
        <v>31</v>
      </c>
      <c r="G39" s="589">
        <v>37</v>
      </c>
      <c r="H39" s="589">
        <v>44</v>
      </c>
      <c r="I39" s="589">
        <v>45</v>
      </c>
      <c r="J39" s="589">
        <v>39</v>
      </c>
      <c r="K39" s="69"/>
    </row>
    <row r="40" spans="1:13" ht="11.25" customHeight="1">
      <c r="A40" s="551" t="s">
        <v>804</v>
      </c>
      <c r="B40" s="501">
        <v>1903</v>
      </c>
      <c r="C40" s="445">
        <f>B40/B39</f>
        <v>0.89008419083255375</v>
      </c>
      <c r="D40" s="418"/>
      <c r="E40" s="501" t="s">
        <v>824</v>
      </c>
      <c r="F40" s="588">
        <v>95</v>
      </c>
      <c r="G40" s="589">
        <v>109</v>
      </c>
      <c r="H40" s="589">
        <v>96</v>
      </c>
      <c r="I40" s="589">
        <v>66</v>
      </c>
      <c r="J40" s="589">
        <v>78</v>
      </c>
      <c r="K40" s="69"/>
    </row>
    <row r="41" spans="1:13" ht="11.25" customHeight="1">
      <c r="A41" s="551" t="s">
        <v>817</v>
      </c>
      <c r="B41" s="627">
        <v>1675</v>
      </c>
      <c r="C41" s="445">
        <v>0.88</v>
      </c>
      <c r="D41" s="418"/>
      <c r="E41" s="627" t="s">
        <v>1304</v>
      </c>
      <c r="F41" s="608" t="s">
        <v>1288</v>
      </c>
      <c r="G41" s="609" t="s">
        <v>1288</v>
      </c>
      <c r="H41" s="609" t="s">
        <v>1288</v>
      </c>
      <c r="I41" s="606">
        <v>5</v>
      </c>
      <c r="J41" s="606">
        <v>32</v>
      </c>
      <c r="K41" s="69"/>
    </row>
    <row r="42" spans="1:13" ht="11.25" customHeight="1">
      <c r="A42" s="551" t="s">
        <v>822</v>
      </c>
      <c r="B42" s="501">
        <v>235</v>
      </c>
      <c r="C42" s="445">
        <f>B42/B39</f>
        <v>0.10991580916744621</v>
      </c>
      <c r="D42" s="418"/>
      <c r="E42" s="627" t="s">
        <v>1305</v>
      </c>
      <c r="F42" s="608" t="s">
        <v>1288</v>
      </c>
      <c r="G42" s="609" t="s">
        <v>1288</v>
      </c>
      <c r="H42" s="609" t="s">
        <v>1288</v>
      </c>
      <c r="I42" s="606">
        <v>3</v>
      </c>
      <c r="J42" s="606">
        <v>4</v>
      </c>
      <c r="K42" s="69"/>
    </row>
    <row r="43" spans="1:13" ht="11.25" customHeight="1">
      <c r="A43" s="558"/>
      <c r="B43" s="418"/>
      <c r="C43" s="418"/>
      <c r="D43" s="418"/>
      <c r="E43" s="627" t="s">
        <v>557</v>
      </c>
      <c r="F43" s="605">
        <v>38</v>
      </c>
      <c r="G43" s="606">
        <v>35</v>
      </c>
      <c r="H43" s="606">
        <v>22</v>
      </c>
      <c r="I43" s="606">
        <v>27</v>
      </c>
      <c r="J43" s="606">
        <v>34</v>
      </c>
      <c r="K43" s="69"/>
    </row>
    <row r="44" spans="1:13" ht="11.25" customHeight="1">
      <c r="A44" s="558"/>
      <c r="B44" s="558"/>
      <c r="C44" s="418"/>
      <c r="D44" s="418"/>
      <c r="E44" s="627" t="s">
        <v>672</v>
      </c>
      <c r="F44" s="605">
        <v>30</v>
      </c>
      <c r="G44" s="606">
        <v>35</v>
      </c>
      <c r="H44" s="606">
        <v>31</v>
      </c>
      <c r="I44" s="606">
        <v>24</v>
      </c>
      <c r="J44" s="606">
        <v>30</v>
      </c>
      <c r="K44" s="69"/>
    </row>
    <row r="45" spans="1:13" ht="11.25" customHeight="1">
      <c r="A45" s="558"/>
      <c r="B45" s="558"/>
      <c r="C45" s="418"/>
      <c r="D45" s="418"/>
      <c r="E45" s="627" t="s">
        <v>674</v>
      </c>
      <c r="F45" s="605">
        <v>6</v>
      </c>
      <c r="G45" s="606">
        <v>8</v>
      </c>
      <c r="H45" s="606">
        <v>8</v>
      </c>
      <c r="I45" s="606">
        <v>6</v>
      </c>
      <c r="J45" s="606">
        <v>12</v>
      </c>
      <c r="K45" s="69"/>
    </row>
    <row r="46" spans="1:13" ht="11.25" customHeight="1">
      <c r="A46" s="558"/>
      <c r="B46" s="558"/>
      <c r="C46" s="418"/>
      <c r="D46" s="418"/>
      <c r="E46" s="604" t="s">
        <v>766</v>
      </c>
      <c r="F46" s="605">
        <v>56</v>
      </c>
      <c r="G46" s="606">
        <v>42</v>
      </c>
      <c r="H46" s="606">
        <v>41</v>
      </c>
      <c r="I46" s="606">
        <v>51</v>
      </c>
      <c r="J46" s="606">
        <v>48</v>
      </c>
      <c r="K46" s="69"/>
    </row>
    <row r="47" spans="1:13" ht="11.25" customHeight="1">
      <c r="A47" s="558"/>
      <c r="B47" s="558"/>
      <c r="C47" s="418"/>
      <c r="D47" s="418"/>
      <c r="E47" s="604" t="s">
        <v>1306</v>
      </c>
      <c r="F47" s="608" t="s">
        <v>1288</v>
      </c>
      <c r="G47" s="609" t="s">
        <v>1288</v>
      </c>
      <c r="H47" s="609" t="s">
        <v>1288</v>
      </c>
      <c r="I47" s="606">
        <v>7</v>
      </c>
      <c r="J47" s="606">
        <v>10</v>
      </c>
      <c r="K47" s="69"/>
    </row>
    <row r="48" spans="1:13" ht="11.25" customHeight="1">
      <c r="A48" s="558"/>
      <c r="B48" s="558"/>
      <c r="C48" s="418"/>
      <c r="D48" s="418"/>
      <c r="E48" s="604" t="s">
        <v>1307</v>
      </c>
      <c r="F48" s="608" t="s">
        <v>1288</v>
      </c>
      <c r="G48" s="609" t="s">
        <v>1288</v>
      </c>
      <c r="H48" s="609" t="s">
        <v>1288</v>
      </c>
      <c r="I48" s="606">
        <v>4</v>
      </c>
      <c r="J48" s="606">
        <v>5</v>
      </c>
      <c r="K48" s="69"/>
    </row>
    <row r="49" spans="1:15" ht="11.25" customHeight="1">
      <c r="A49" s="558"/>
      <c r="B49" s="558"/>
      <c r="C49" s="418"/>
      <c r="D49" s="418"/>
      <c r="E49" s="604" t="s">
        <v>1308</v>
      </c>
      <c r="F49" s="608" t="s">
        <v>1288</v>
      </c>
      <c r="G49" s="609" t="s">
        <v>1288</v>
      </c>
      <c r="H49" s="609" t="s">
        <v>1288</v>
      </c>
      <c r="I49" s="606">
        <v>7</v>
      </c>
      <c r="J49" s="606">
        <v>4</v>
      </c>
      <c r="K49" s="69"/>
    </row>
    <row r="50" spans="1:15" ht="11.25" customHeight="1">
      <c r="A50" s="558"/>
      <c r="B50" s="558"/>
      <c r="C50" s="418"/>
      <c r="D50" s="418"/>
      <c r="E50" s="604" t="s">
        <v>654</v>
      </c>
      <c r="F50" s="605">
        <v>47</v>
      </c>
      <c r="G50" s="606">
        <v>31</v>
      </c>
      <c r="H50" s="606">
        <v>35</v>
      </c>
      <c r="I50" s="606">
        <v>40</v>
      </c>
      <c r="J50" s="606">
        <v>38</v>
      </c>
      <c r="K50" s="69"/>
    </row>
    <row r="51" spans="1:15" ht="11.25" customHeight="1">
      <c r="A51" s="558"/>
      <c r="B51" s="558"/>
      <c r="C51" s="418"/>
      <c r="D51" s="418"/>
      <c r="E51" s="604" t="s">
        <v>1309</v>
      </c>
      <c r="F51" s="608" t="s">
        <v>1288</v>
      </c>
      <c r="G51" s="609" t="s">
        <v>1288</v>
      </c>
      <c r="H51" s="609" t="s">
        <v>1288</v>
      </c>
      <c r="I51" s="606">
        <v>2</v>
      </c>
      <c r="J51" s="606">
        <v>6</v>
      </c>
      <c r="K51" s="69"/>
    </row>
    <row r="52" spans="1:15" ht="12.75" customHeight="1">
      <c r="A52" s="558"/>
      <c r="B52" s="558"/>
      <c r="C52" s="418"/>
      <c r="D52" s="418"/>
      <c r="E52" s="604" t="s">
        <v>580</v>
      </c>
      <c r="F52" s="608" t="s">
        <v>1288</v>
      </c>
      <c r="G52" s="606">
        <v>12</v>
      </c>
      <c r="H52" s="606">
        <v>6</v>
      </c>
      <c r="I52" s="606">
        <v>6</v>
      </c>
      <c r="J52" s="606">
        <v>3</v>
      </c>
      <c r="K52" s="69"/>
    </row>
    <row r="53" spans="1:15" ht="11.25" customHeight="1">
      <c r="A53" s="558"/>
      <c r="B53" s="558"/>
      <c r="C53" s="418"/>
      <c r="D53" s="418"/>
      <c r="E53" s="604" t="s">
        <v>581</v>
      </c>
      <c r="F53" s="605">
        <v>29</v>
      </c>
      <c r="G53" s="606">
        <v>28</v>
      </c>
      <c r="H53" s="606">
        <v>33</v>
      </c>
      <c r="I53" s="606">
        <v>40</v>
      </c>
      <c r="J53" s="606">
        <v>33</v>
      </c>
      <c r="K53" s="69"/>
    </row>
    <row r="54" spans="1:15" ht="11.25" customHeight="1">
      <c r="A54" s="558"/>
      <c r="B54" s="558"/>
      <c r="C54" s="418"/>
      <c r="D54" s="418"/>
      <c r="E54" s="604" t="s">
        <v>655</v>
      </c>
      <c r="F54" s="608" t="s">
        <v>1288</v>
      </c>
      <c r="G54" s="606">
        <v>11</v>
      </c>
      <c r="H54" s="606">
        <v>15</v>
      </c>
      <c r="I54" s="606">
        <v>12</v>
      </c>
      <c r="J54" s="606">
        <v>15</v>
      </c>
      <c r="K54" s="69"/>
    </row>
    <row r="55" spans="1:15" ht="11.25" customHeight="1">
      <c r="A55" s="558"/>
      <c r="B55" s="558"/>
      <c r="C55" s="418"/>
      <c r="D55" s="418"/>
      <c r="E55" s="604" t="s">
        <v>582</v>
      </c>
      <c r="F55" s="605">
        <v>16</v>
      </c>
      <c r="G55" s="606">
        <v>14</v>
      </c>
      <c r="H55" s="606">
        <v>14</v>
      </c>
      <c r="I55" s="606">
        <v>13</v>
      </c>
      <c r="J55" s="606">
        <v>16</v>
      </c>
      <c r="K55" s="69"/>
      <c r="O55" s="14"/>
    </row>
    <row r="56" spans="1:15" ht="11.25" customHeight="1" thickBot="1">
      <c r="A56" s="558"/>
      <c r="B56" s="558"/>
      <c r="C56" s="418"/>
      <c r="D56" s="418"/>
      <c r="E56" s="472" t="s">
        <v>660</v>
      </c>
      <c r="F56" s="632">
        <v>25</v>
      </c>
      <c r="G56" s="662">
        <v>20</v>
      </c>
      <c r="H56" s="662">
        <v>31</v>
      </c>
      <c r="I56" s="662">
        <v>29</v>
      </c>
      <c r="J56" s="662">
        <v>24</v>
      </c>
      <c r="K56" s="69"/>
      <c r="O56" s="14"/>
    </row>
    <row r="57" spans="1:15" ht="11.25" customHeight="1">
      <c r="A57" s="558"/>
      <c r="B57" s="558"/>
      <c r="C57" s="418"/>
      <c r="D57" s="418"/>
      <c r="E57" s="592" t="s">
        <v>661</v>
      </c>
      <c r="F57" s="593">
        <v>418</v>
      </c>
      <c r="G57" s="593">
        <v>408</v>
      </c>
      <c r="H57" s="594">
        <v>404</v>
      </c>
      <c r="I57" s="594">
        <v>387</v>
      </c>
      <c r="J57" s="594">
        <v>431</v>
      </c>
      <c r="K57" s="69"/>
      <c r="O57" s="14"/>
    </row>
    <row r="58" spans="1:15" ht="11.25" customHeight="1">
      <c r="A58" s="550"/>
      <c r="B58" s="550"/>
      <c r="C58" s="550"/>
      <c r="D58" s="550"/>
      <c r="E58" s="550"/>
      <c r="F58" s="550"/>
      <c r="G58" s="550"/>
      <c r="H58" s="550"/>
      <c r="I58" s="578"/>
      <c r="J58" s="578"/>
      <c r="K58" s="69"/>
      <c r="O58" s="14"/>
    </row>
    <row r="59" spans="1:15" ht="12.75" customHeight="1">
      <c r="A59" s="417" t="s">
        <v>656</v>
      </c>
      <c r="B59" s="545"/>
      <c r="C59" s="545"/>
      <c r="D59" s="545"/>
      <c r="E59" s="642" t="s">
        <v>1310</v>
      </c>
      <c r="F59" s="545"/>
      <c r="G59" s="545"/>
      <c r="H59" s="580"/>
      <c r="I59" s="580"/>
      <c r="J59" s="580"/>
      <c r="K59" s="580"/>
      <c r="O59" s="14"/>
    </row>
    <row r="60" spans="1:15" ht="11.25" customHeight="1">
      <c r="A60" s="582" t="s">
        <v>657</v>
      </c>
      <c r="B60" s="418"/>
      <c r="C60" s="418"/>
      <c r="D60" s="418"/>
      <c r="E60" s="418"/>
      <c r="F60" s="554"/>
      <c r="G60" s="554"/>
      <c r="H60" s="650"/>
      <c r="I60" s="578"/>
      <c r="J60" s="578"/>
      <c r="K60" s="69"/>
      <c r="O60" s="14"/>
    </row>
    <row r="61" spans="1:15" ht="11.25" customHeight="1">
      <c r="A61" s="558"/>
      <c r="B61" s="418"/>
      <c r="C61" s="418"/>
      <c r="D61" s="418"/>
      <c r="E61" s="418"/>
      <c r="F61" s="554"/>
      <c r="G61" s="554"/>
      <c r="H61" s="650"/>
      <c r="I61" s="578"/>
      <c r="J61" s="578"/>
      <c r="K61" s="69"/>
    </row>
    <row r="62" spans="1:15" ht="12.75" customHeight="1">
      <c r="A62" s="837" t="s">
        <v>1283</v>
      </c>
      <c r="B62" s="838"/>
      <c r="C62" s="839"/>
      <c r="D62" s="418"/>
      <c r="E62" s="500" t="s">
        <v>664</v>
      </c>
      <c r="F62" s="586" t="s">
        <v>1302</v>
      </c>
      <c r="G62" s="547" t="s">
        <v>1284</v>
      </c>
      <c r="H62" s="547" t="s">
        <v>1332</v>
      </c>
      <c r="I62" s="547" t="s">
        <v>1295</v>
      </c>
      <c r="J62" s="578"/>
      <c r="K62" s="69"/>
    </row>
    <row r="63" spans="1:15" ht="11.25" customHeight="1">
      <c r="A63" s="551" t="s">
        <v>420</v>
      </c>
      <c r="B63" s="501">
        <v>2743</v>
      </c>
      <c r="C63" s="445">
        <v>1</v>
      </c>
      <c r="D63" s="418"/>
      <c r="E63" s="501" t="s">
        <v>765</v>
      </c>
      <c r="F63" s="589">
        <v>25</v>
      </c>
      <c r="G63" s="589">
        <v>18</v>
      </c>
      <c r="H63" s="589">
        <v>15</v>
      </c>
      <c r="I63" s="589">
        <v>16</v>
      </c>
      <c r="J63" s="578"/>
      <c r="K63" s="69"/>
      <c r="L63" s="671"/>
    </row>
    <row r="64" spans="1:15" ht="11.25" customHeight="1">
      <c r="A64" s="551" t="s">
        <v>804</v>
      </c>
      <c r="B64" s="501">
        <v>1732</v>
      </c>
      <c r="C64" s="445">
        <f>B64/B63</f>
        <v>0.63142544659132338</v>
      </c>
      <c r="D64" s="418"/>
      <c r="E64" s="501" t="s">
        <v>824</v>
      </c>
      <c r="F64" s="589">
        <v>148</v>
      </c>
      <c r="G64" s="589">
        <v>169</v>
      </c>
      <c r="H64" s="589">
        <v>182</v>
      </c>
      <c r="I64" s="589">
        <v>171</v>
      </c>
      <c r="J64" s="578"/>
      <c r="K64" s="69"/>
      <c r="L64" s="671"/>
    </row>
    <row r="65" spans="1:15" ht="11.25" customHeight="1">
      <c r="A65" s="551" t="s">
        <v>817</v>
      </c>
      <c r="B65" s="627">
        <v>1495</v>
      </c>
      <c r="C65" s="663">
        <f>B65/B64</f>
        <v>0.86316397228637409</v>
      </c>
      <c r="D65" s="418"/>
      <c r="E65" s="501" t="s">
        <v>658</v>
      </c>
      <c r="F65" s="589">
        <v>27</v>
      </c>
      <c r="G65" s="589">
        <v>30</v>
      </c>
      <c r="H65" s="589">
        <v>14</v>
      </c>
      <c r="I65" s="589">
        <v>10</v>
      </c>
      <c r="J65" s="578"/>
      <c r="K65" s="69"/>
      <c r="L65" s="671"/>
      <c r="O65" s="14"/>
    </row>
    <row r="66" spans="1:15" ht="11.25" customHeight="1">
      <c r="A66" s="551" t="s">
        <v>659</v>
      </c>
      <c r="B66" s="627">
        <v>1011</v>
      </c>
      <c r="C66" s="663">
        <f>B66/B63</f>
        <v>0.36857455340867662</v>
      </c>
      <c r="D66" s="418"/>
      <c r="E66" s="651" t="s">
        <v>1305</v>
      </c>
      <c r="F66" s="596">
        <v>6</v>
      </c>
      <c r="G66" s="596">
        <v>6</v>
      </c>
      <c r="H66" s="596">
        <v>5</v>
      </c>
      <c r="I66" s="596">
        <v>6</v>
      </c>
      <c r="J66" s="578"/>
      <c r="K66" s="69"/>
      <c r="L66" s="671"/>
      <c r="O66" s="14"/>
    </row>
    <row r="67" spans="1:15" ht="11.25" customHeight="1">
      <c r="A67" s="558"/>
      <c r="B67" s="418"/>
      <c r="C67" s="652"/>
      <c r="D67" s="418"/>
      <c r="E67" s="664" t="s">
        <v>1312</v>
      </c>
      <c r="F67" s="665" t="s">
        <v>1288</v>
      </c>
      <c r="G67" s="665" t="s">
        <v>1288</v>
      </c>
      <c r="H67" s="630">
        <v>38</v>
      </c>
      <c r="I67" s="630">
        <v>47</v>
      </c>
      <c r="J67" s="578"/>
      <c r="K67" s="69"/>
      <c r="L67" s="671"/>
      <c r="O67" s="14"/>
    </row>
    <row r="68" spans="1:15" ht="11.25" customHeight="1">
      <c r="A68" s="558"/>
      <c r="B68" s="418"/>
      <c r="C68" s="652"/>
      <c r="D68" s="418"/>
      <c r="E68" s="664" t="s">
        <v>1313</v>
      </c>
      <c r="F68" s="665" t="s">
        <v>1288</v>
      </c>
      <c r="G68" s="665" t="s">
        <v>1288</v>
      </c>
      <c r="H68" s="630">
        <v>13</v>
      </c>
      <c r="I68" s="630">
        <v>7</v>
      </c>
      <c r="J68" s="578"/>
      <c r="K68" s="69"/>
      <c r="L68" s="671"/>
      <c r="O68" s="14"/>
    </row>
    <row r="69" spans="1:15" ht="11.25" customHeight="1">
      <c r="A69" s="558"/>
      <c r="B69" s="418"/>
      <c r="C69" s="652"/>
      <c r="D69" s="418"/>
      <c r="E69" s="664" t="s">
        <v>1314</v>
      </c>
      <c r="F69" s="665" t="s">
        <v>1288</v>
      </c>
      <c r="G69" s="665" t="s">
        <v>1288</v>
      </c>
      <c r="H69" s="630">
        <v>1</v>
      </c>
      <c r="I69" s="630">
        <v>2</v>
      </c>
      <c r="J69" s="578"/>
      <c r="K69" s="69"/>
      <c r="L69" s="671"/>
      <c r="O69" s="14"/>
    </row>
    <row r="70" spans="1:15" ht="11.25" customHeight="1">
      <c r="A70" s="558"/>
      <c r="B70" s="418"/>
      <c r="C70" s="652"/>
      <c r="D70" s="418"/>
      <c r="E70" s="664" t="s">
        <v>1315</v>
      </c>
      <c r="F70" s="665" t="s">
        <v>1288</v>
      </c>
      <c r="G70" s="665" t="s">
        <v>1288</v>
      </c>
      <c r="H70" s="630">
        <v>1</v>
      </c>
      <c r="I70" s="630">
        <v>3</v>
      </c>
      <c r="J70" s="578"/>
      <c r="K70" s="69"/>
      <c r="L70" s="671"/>
      <c r="O70" s="14"/>
    </row>
    <row r="71" spans="1:15" ht="11.25" customHeight="1">
      <c r="A71" s="558"/>
      <c r="B71" s="418"/>
      <c r="C71" s="652"/>
      <c r="D71" s="418"/>
      <c r="E71" s="664" t="s">
        <v>1306</v>
      </c>
      <c r="F71" s="665" t="s">
        <v>1288</v>
      </c>
      <c r="G71" s="665" t="s">
        <v>1288</v>
      </c>
      <c r="H71" s="630">
        <v>7</v>
      </c>
      <c r="I71" s="630">
        <v>9</v>
      </c>
      <c r="J71" s="578"/>
      <c r="K71" s="69"/>
      <c r="L71" s="671"/>
      <c r="O71" s="14"/>
    </row>
    <row r="72" spans="1:15" ht="11.25" customHeight="1">
      <c r="A72" s="558"/>
      <c r="B72" s="418"/>
      <c r="C72" s="652"/>
      <c r="D72" s="418"/>
      <c r="E72" s="664" t="s">
        <v>1316</v>
      </c>
      <c r="F72" s="665" t="s">
        <v>1288</v>
      </c>
      <c r="G72" s="665" t="s">
        <v>1288</v>
      </c>
      <c r="H72" s="630">
        <v>4</v>
      </c>
      <c r="I72" s="630">
        <v>3</v>
      </c>
      <c r="J72" s="578"/>
      <c r="K72" s="69"/>
      <c r="L72" s="671"/>
      <c r="O72" s="14"/>
    </row>
    <row r="73" spans="1:15" ht="11.25" customHeight="1">
      <c r="A73" s="558"/>
      <c r="B73" s="418"/>
      <c r="C73" s="652"/>
      <c r="D73" s="418"/>
      <c r="E73" s="604" t="s">
        <v>1286</v>
      </c>
      <c r="F73" s="608" t="s">
        <v>1288</v>
      </c>
      <c r="G73" s="609" t="s">
        <v>1288</v>
      </c>
      <c r="H73" s="610" t="s">
        <v>1288</v>
      </c>
      <c r="I73" s="393">
        <v>4</v>
      </c>
      <c r="J73" s="578"/>
      <c r="K73" s="69"/>
      <c r="L73" s="671"/>
    </row>
    <row r="74" spans="1:15" ht="12.75" customHeight="1">
      <c r="A74" s="558"/>
      <c r="B74" s="418"/>
      <c r="C74" s="652"/>
      <c r="D74" s="418"/>
      <c r="E74" s="664" t="s">
        <v>1317</v>
      </c>
      <c r="F74" s="665" t="s">
        <v>1288</v>
      </c>
      <c r="G74" s="665" t="s">
        <v>1288</v>
      </c>
      <c r="H74" s="630">
        <v>5</v>
      </c>
      <c r="I74" s="630">
        <v>6</v>
      </c>
      <c r="J74" s="578"/>
      <c r="K74" s="69"/>
      <c r="L74" s="671"/>
    </row>
    <row r="75" spans="1:15" ht="11.25" customHeight="1">
      <c r="A75" s="558"/>
      <c r="B75" s="418"/>
      <c r="C75" s="652"/>
      <c r="D75" s="418"/>
      <c r="E75" s="664" t="s">
        <v>1318</v>
      </c>
      <c r="F75" s="665" t="s">
        <v>1288</v>
      </c>
      <c r="G75" s="665" t="s">
        <v>1288</v>
      </c>
      <c r="H75" s="630">
        <v>16</v>
      </c>
      <c r="I75" s="630">
        <v>20</v>
      </c>
      <c r="J75" s="578"/>
      <c r="K75" s="69"/>
      <c r="L75" s="671"/>
    </row>
    <row r="76" spans="1:15" ht="11.25" customHeight="1">
      <c r="A76" s="558"/>
      <c r="B76" s="418"/>
      <c r="C76" s="652"/>
      <c r="D76" s="418"/>
      <c r="E76" s="664" t="s">
        <v>1307</v>
      </c>
      <c r="F76" s="665" t="s">
        <v>1288</v>
      </c>
      <c r="G76" s="665" t="s">
        <v>1288</v>
      </c>
      <c r="H76" s="630">
        <v>8</v>
      </c>
      <c r="I76" s="630">
        <v>6</v>
      </c>
      <c r="J76" s="578"/>
      <c r="K76" s="69"/>
      <c r="L76" s="671"/>
    </row>
    <row r="77" spans="1:15" ht="11.25" customHeight="1">
      <c r="A77" s="558"/>
      <c r="B77" s="418"/>
      <c r="C77" s="652"/>
      <c r="D77" s="418"/>
      <c r="E77" s="664" t="s">
        <v>1333</v>
      </c>
      <c r="F77" s="665" t="s">
        <v>1226</v>
      </c>
      <c r="G77" s="665" t="s">
        <v>1226</v>
      </c>
      <c r="H77" s="665" t="s">
        <v>1226</v>
      </c>
      <c r="I77" s="630">
        <v>1</v>
      </c>
      <c r="J77" s="578"/>
      <c r="K77" s="69"/>
      <c r="L77" s="671"/>
      <c r="O77" s="14"/>
    </row>
    <row r="78" spans="1:15" ht="11.25" customHeight="1">
      <c r="A78" s="558"/>
      <c r="B78" s="418"/>
      <c r="C78" s="652"/>
      <c r="D78" s="418"/>
      <c r="E78" s="664" t="s">
        <v>1319</v>
      </c>
      <c r="F78" s="665" t="s">
        <v>1288</v>
      </c>
      <c r="G78" s="665" t="s">
        <v>1288</v>
      </c>
      <c r="H78" s="630">
        <v>1</v>
      </c>
      <c r="I78" s="630">
        <v>2</v>
      </c>
      <c r="J78" s="578"/>
      <c r="K78" s="69"/>
      <c r="L78" s="671"/>
      <c r="O78" s="14"/>
    </row>
    <row r="79" spans="1:15" ht="11.25" customHeight="1">
      <c r="A79" s="558"/>
      <c r="B79" s="418"/>
      <c r="C79" s="652"/>
      <c r="D79" s="418"/>
      <c r="E79" s="664" t="s">
        <v>1334</v>
      </c>
      <c r="F79" s="665" t="s">
        <v>1226</v>
      </c>
      <c r="G79" s="665" t="s">
        <v>1226</v>
      </c>
      <c r="H79" s="665" t="s">
        <v>1226</v>
      </c>
      <c r="I79" s="630">
        <v>1</v>
      </c>
      <c r="J79" s="578"/>
      <c r="K79" s="69"/>
      <c r="L79" s="671"/>
      <c r="O79" s="14"/>
    </row>
    <row r="80" spans="1:15" ht="11.25" customHeight="1">
      <c r="A80" s="558"/>
      <c r="B80" s="418"/>
      <c r="C80" s="652"/>
      <c r="D80" s="418"/>
      <c r="E80" s="664" t="s">
        <v>1320</v>
      </c>
      <c r="F80" s="665" t="s">
        <v>1288</v>
      </c>
      <c r="G80" s="665" t="s">
        <v>1288</v>
      </c>
      <c r="H80" s="630">
        <v>2</v>
      </c>
      <c r="I80" s="630">
        <v>4</v>
      </c>
      <c r="J80" s="578"/>
      <c r="K80" s="69"/>
      <c r="L80" s="671"/>
      <c r="O80" s="14"/>
    </row>
    <row r="81" spans="1:15" ht="11.25" customHeight="1">
      <c r="A81" s="558"/>
      <c r="B81" s="418"/>
      <c r="C81" s="652"/>
      <c r="D81" s="418"/>
      <c r="E81" s="664" t="s">
        <v>1321</v>
      </c>
      <c r="F81" s="665" t="s">
        <v>1288</v>
      </c>
      <c r="G81" s="665" t="s">
        <v>1288</v>
      </c>
      <c r="H81" s="630">
        <v>8</v>
      </c>
      <c r="I81" s="630">
        <v>10</v>
      </c>
      <c r="J81" s="578"/>
      <c r="K81" s="69"/>
      <c r="L81" s="671"/>
      <c r="O81" s="14"/>
    </row>
    <row r="82" spans="1:15" ht="11.25" customHeight="1">
      <c r="A82" s="558"/>
      <c r="B82" s="418"/>
      <c r="C82" s="652"/>
      <c r="D82" s="418"/>
      <c r="E82" s="664" t="s">
        <v>1294</v>
      </c>
      <c r="F82" s="665" t="s">
        <v>1288</v>
      </c>
      <c r="G82" s="665" t="s">
        <v>1288</v>
      </c>
      <c r="H82" s="630">
        <v>6</v>
      </c>
      <c r="I82" s="630">
        <v>7</v>
      </c>
      <c r="J82" s="578"/>
      <c r="K82" s="69"/>
      <c r="L82" s="671"/>
      <c r="O82" s="14"/>
    </row>
    <row r="83" spans="1:15" ht="11.25" customHeight="1">
      <c r="A83" s="558"/>
      <c r="B83" s="418"/>
      <c r="C83" s="652"/>
      <c r="D83" s="418"/>
      <c r="E83" s="664" t="s">
        <v>1322</v>
      </c>
      <c r="F83" s="665" t="s">
        <v>1288</v>
      </c>
      <c r="G83" s="665" t="s">
        <v>1288</v>
      </c>
      <c r="H83" s="630">
        <v>14</v>
      </c>
      <c r="I83" s="630">
        <v>16</v>
      </c>
      <c r="J83" s="578"/>
      <c r="K83" s="69"/>
      <c r="L83" s="671"/>
      <c r="O83" s="14"/>
    </row>
    <row r="84" spans="1:15" s="11" customFormat="1" ht="12.75" customHeight="1" thickBot="1">
      <c r="A84" s="558"/>
      <c r="B84" s="418"/>
      <c r="C84" s="652"/>
      <c r="D84" s="418"/>
      <c r="E84" s="640" t="s">
        <v>1290</v>
      </c>
      <c r="F84" s="612" t="s">
        <v>1288</v>
      </c>
      <c r="G84" s="612" t="s">
        <v>1288</v>
      </c>
      <c r="H84" s="662">
        <v>36</v>
      </c>
      <c r="I84" s="662">
        <v>31</v>
      </c>
      <c r="J84" s="578"/>
      <c r="K84" s="69"/>
      <c r="L84" s="671"/>
    </row>
    <row r="85" spans="1:15" s="11" customFormat="1" ht="11.25" customHeight="1">
      <c r="A85" s="558"/>
      <c r="B85" s="418"/>
      <c r="C85" s="652"/>
      <c r="D85" s="418"/>
      <c r="E85" s="592" t="s">
        <v>661</v>
      </c>
      <c r="F85" s="594">
        <v>353</v>
      </c>
      <c r="G85" s="594">
        <v>401</v>
      </c>
      <c r="H85" s="594">
        <v>376</v>
      </c>
      <c r="I85" s="594">
        <v>382</v>
      </c>
      <c r="J85" s="653"/>
      <c r="K85" s="653"/>
      <c r="L85" s="671"/>
    </row>
    <row r="86" spans="1:15" ht="11.25" customHeight="1">
      <c r="A86" s="550"/>
      <c r="B86" s="550"/>
      <c r="C86" s="550"/>
      <c r="D86" s="550"/>
      <c r="E86" s="550"/>
      <c r="F86" s="550"/>
      <c r="G86" s="550"/>
      <c r="H86" s="543"/>
      <c r="I86" s="543"/>
      <c r="J86" s="578"/>
      <c r="K86" s="69"/>
      <c r="O86" s="14"/>
    </row>
    <row r="87" spans="1:15" ht="11.25" customHeight="1">
      <c r="A87" s="417" t="s">
        <v>757</v>
      </c>
      <c r="B87" s="545"/>
      <c r="C87" s="545"/>
      <c r="D87" s="545"/>
      <c r="E87" s="642" t="s">
        <v>1323</v>
      </c>
      <c r="F87" s="545"/>
      <c r="G87" s="545"/>
      <c r="H87" s="580"/>
      <c r="I87" s="580"/>
      <c r="J87" s="580"/>
      <c r="K87" s="580"/>
      <c r="O87" s="14"/>
    </row>
    <row r="88" spans="1:15" ht="11.25" customHeight="1">
      <c r="A88" s="582" t="s">
        <v>663</v>
      </c>
      <c r="B88" s="418"/>
      <c r="C88" s="418"/>
      <c r="D88" s="418"/>
      <c r="E88" s="418"/>
      <c r="F88" s="554"/>
      <c r="G88" s="554"/>
      <c r="H88" s="650"/>
      <c r="I88" s="650"/>
      <c r="J88" s="578"/>
      <c r="K88" s="41"/>
      <c r="O88" s="14"/>
    </row>
    <row r="89" spans="1:15" ht="11.25" customHeight="1">
      <c r="A89" s="558"/>
      <c r="B89" s="418"/>
      <c r="C89" s="418"/>
      <c r="D89" s="418"/>
      <c r="E89" s="418"/>
      <c r="F89" s="554"/>
      <c r="G89" s="554"/>
      <c r="H89" s="650"/>
      <c r="I89" s="650"/>
      <c r="J89" s="578"/>
      <c r="K89" s="69"/>
      <c r="O89" s="14"/>
    </row>
    <row r="90" spans="1:15" ht="11.25" customHeight="1">
      <c r="A90" s="837" t="s">
        <v>1283</v>
      </c>
      <c r="B90" s="838"/>
      <c r="C90" s="839"/>
      <c r="D90" s="418"/>
      <c r="E90" s="500" t="s">
        <v>664</v>
      </c>
      <c r="F90" s="586" t="s">
        <v>1302</v>
      </c>
      <c r="G90" s="547" t="s">
        <v>1324</v>
      </c>
      <c r="H90" s="547" t="s">
        <v>1285</v>
      </c>
      <c r="I90" s="547" t="s">
        <v>1295</v>
      </c>
      <c r="J90" s="578"/>
      <c r="K90" s="69"/>
    </row>
    <row r="91" spans="1:15" ht="11.25" customHeight="1">
      <c r="A91" s="551" t="s">
        <v>420</v>
      </c>
      <c r="B91" s="501">
        <v>2146</v>
      </c>
      <c r="C91" s="445">
        <v>1</v>
      </c>
      <c r="D91" s="418"/>
      <c r="E91" s="501" t="s">
        <v>765</v>
      </c>
      <c r="F91" s="589">
        <v>9</v>
      </c>
      <c r="G91" s="589">
        <v>15</v>
      </c>
      <c r="H91" s="589">
        <v>25</v>
      </c>
      <c r="I91" s="589">
        <v>13</v>
      </c>
      <c r="J91" s="578"/>
      <c r="K91" s="69"/>
    </row>
    <row r="92" spans="1:15" ht="11.25" customHeight="1">
      <c r="A92" s="551" t="s">
        <v>804</v>
      </c>
      <c r="B92" s="501">
        <v>1385</v>
      </c>
      <c r="C92" s="445">
        <f>B92/B91</f>
        <v>0.6453867660764212</v>
      </c>
      <c r="D92" s="418"/>
      <c r="E92" s="501" t="s">
        <v>824</v>
      </c>
      <c r="F92" s="589">
        <v>46</v>
      </c>
      <c r="G92" s="589">
        <v>28</v>
      </c>
      <c r="H92" s="589">
        <v>26</v>
      </c>
      <c r="I92" s="589">
        <v>55</v>
      </c>
      <c r="J92" s="578"/>
      <c r="K92" s="69"/>
    </row>
    <row r="93" spans="1:15" ht="11.25" customHeight="1">
      <c r="A93" s="551" t="s">
        <v>817</v>
      </c>
      <c r="B93" s="501">
        <v>1108</v>
      </c>
      <c r="C93" s="445">
        <v>0.8</v>
      </c>
      <c r="D93" s="418"/>
      <c r="E93" s="627" t="s">
        <v>696</v>
      </c>
      <c r="F93" s="606">
        <v>6</v>
      </c>
      <c r="G93" s="606">
        <v>11</v>
      </c>
      <c r="H93" s="606">
        <v>7</v>
      </c>
      <c r="I93" s="606">
        <v>8</v>
      </c>
      <c r="J93" s="578"/>
      <c r="K93" s="69"/>
    </row>
    <row r="94" spans="1:15" ht="11.25" customHeight="1">
      <c r="A94" s="551" t="s">
        <v>659</v>
      </c>
      <c r="B94" s="501">
        <v>761</v>
      </c>
      <c r="C94" s="445">
        <f>B94/B91</f>
        <v>0.35461323392357874</v>
      </c>
      <c r="D94" s="418"/>
      <c r="E94" s="627" t="s">
        <v>1305</v>
      </c>
      <c r="F94" s="609" t="s">
        <v>1288</v>
      </c>
      <c r="G94" s="609" t="s">
        <v>1288</v>
      </c>
      <c r="H94" s="606">
        <v>2</v>
      </c>
      <c r="I94" s="606">
        <v>1</v>
      </c>
      <c r="J94" s="578"/>
      <c r="K94" s="69"/>
    </row>
    <row r="95" spans="1:15" ht="11.25" customHeight="1">
      <c r="A95" s="558"/>
      <c r="B95" s="418"/>
      <c r="C95" s="418"/>
      <c r="D95" s="418"/>
      <c r="E95" s="627" t="s">
        <v>557</v>
      </c>
      <c r="F95" s="606">
        <v>87</v>
      </c>
      <c r="G95" s="606">
        <v>88</v>
      </c>
      <c r="H95" s="606">
        <v>78</v>
      </c>
      <c r="I95" s="606">
        <v>85</v>
      </c>
      <c r="J95" s="578"/>
      <c r="K95" s="69"/>
    </row>
    <row r="96" spans="1:15" ht="11.25" customHeight="1">
      <c r="A96" s="558"/>
      <c r="B96" s="418"/>
      <c r="C96" s="418"/>
      <c r="D96" s="418"/>
      <c r="E96" s="627" t="s">
        <v>1313</v>
      </c>
      <c r="F96" s="609" t="s">
        <v>1288</v>
      </c>
      <c r="G96" s="609" t="s">
        <v>1288</v>
      </c>
      <c r="H96" s="606">
        <v>6</v>
      </c>
      <c r="I96" s="606">
        <v>4</v>
      </c>
      <c r="J96" s="578"/>
      <c r="K96" s="69"/>
    </row>
    <row r="97" spans="1:11" ht="11.25" customHeight="1">
      <c r="A97" s="558"/>
      <c r="B97" s="418"/>
      <c r="C97" s="418"/>
      <c r="D97" s="418"/>
      <c r="E97" s="627" t="s">
        <v>674</v>
      </c>
      <c r="F97" s="665" t="s">
        <v>1288</v>
      </c>
      <c r="G97" s="665" t="s">
        <v>1288</v>
      </c>
      <c r="H97" s="665" t="s">
        <v>1288</v>
      </c>
      <c r="I97" s="665">
        <v>3</v>
      </c>
      <c r="J97" s="578"/>
      <c r="K97" s="69"/>
    </row>
    <row r="98" spans="1:11" ht="11.25" customHeight="1">
      <c r="A98" s="558"/>
      <c r="B98" s="418"/>
      <c r="C98" s="418"/>
      <c r="D98" s="418"/>
      <c r="E98" s="627" t="s">
        <v>1306</v>
      </c>
      <c r="F98" s="609" t="s">
        <v>1288</v>
      </c>
      <c r="G98" s="609" t="s">
        <v>1288</v>
      </c>
      <c r="H98" s="606">
        <v>11</v>
      </c>
      <c r="I98" s="606">
        <v>7</v>
      </c>
      <c r="J98" s="578"/>
      <c r="K98" s="69"/>
    </row>
    <row r="99" spans="1:11" ht="11.25" customHeight="1">
      <c r="A99" s="558"/>
      <c r="B99" s="418"/>
      <c r="C99" s="418"/>
      <c r="D99" s="418"/>
      <c r="E99" s="627" t="s">
        <v>1307</v>
      </c>
      <c r="F99" s="609" t="s">
        <v>1288</v>
      </c>
      <c r="G99" s="609" t="s">
        <v>1288</v>
      </c>
      <c r="H99" s="606">
        <v>1</v>
      </c>
      <c r="I99" s="606">
        <v>1</v>
      </c>
      <c r="J99" s="578"/>
      <c r="K99" s="69"/>
    </row>
    <row r="100" spans="1:11" ht="11.25" customHeight="1">
      <c r="A100" s="558"/>
      <c r="B100" s="418"/>
      <c r="C100" s="418"/>
      <c r="D100" s="418"/>
      <c r="E100" s="627" t="s">
        <v>1308</v>
      </c>
      <c r="F100" s="609" t="s">
        <v>1288</v>
      </c>
      <c r="G100" s="609" t="s">
        <v>1288</v>
      </c>
      <c r="H100" s="606">
        <v>6</v>
      </c>
      <c r="I100" s="606">
        <v>8</v>
      </c>
      <c r="J100" s="578"/>
      <c r="K100" s="69"/>
    </row>
    <row r="101" spans="1:11" ht="11.25" customHeight="1">
      <c r="A101" s="558"/>
      <c r="B101" s="418"/>
      <c r="C101" s="418"/>
      <c r="D101" s="418"/>
      <c r="E101" s="664" t="s">
        <v>1319</v>
      </c>
      <c r="F101" s="665" t="s">
        <v>1288</v>
      </c>
      <c r="G101" s="665" t="s">
        <v>1288</v>
      </c>
      <c r="H101" s="665" t="s">
        <v>1288</v>
      </c>
      <c r="I101" s="630">
        <v>1</v>
      </c>
      <c r="J101" s="578"/>
      <c r="K101" s="69"/>
    </row>
    <row r="102" spans="1:11" ht="11.25" customHeight="1">
      <c r="A102" s="558"/>
      <c r="B102" s="418"/>
      <c r="C102" s="418"/>
      <c r="D102" s="418"/>
      <c r="E102" s="627" t="s">
        <v>1325</v>
      </c>
      <c r="F102" s="609" t="s">
        <v>1288</v>
      </c>
      <c r="G102" s="609" t="s">
        <v>1288</v>
      </c>
      <c r="H102" s="606">
        <v>13</v>
      </c>
      <c r="I102" s="606">
        <v>10</v>
      </c>
      <c r="J102" s="578"/>
      <c r="K102" s="69"/>
    </row>
    <row r="103" spans="1:11" ht="11.25" customHeight="1">
      <c r="A103" s="558"/>
      <c r="B103" s="418"/>
      <c r="C103" s="418"/>
      <c r="D103" s="418"/>
      <c r="E103" s="627" t="s">
        <v>1320</v>
      </c>
      <c r="F103" s="609" t="s">
        <v>1288</v>
      </c>
      <c r="G103" s="609" t="s">
        <v>1288</v>
      </c>
      <c r="H103" s="606">
        <v>2</v>
      </c>
      <c r="I103" s="606">
        <v>2</v>
      </c>
      <c r="J103" s="578"/>
      <c r="K103" s="69"/>
    </row>
    <row r="104" spans="1:11" ht="11.25" customHeight="1">
      <c r="A104" s="558"/>
      <c r="B104" s="418"/>
      <c r="C104" s="418"/>
      <c r="D104" s="418"/>
      <c r="E104" s="627" t="s">
        <v>1321</v>
      </c>
      <c r="F104" s="609" t="s">
        <v>1288</v>
      </c>
      <c r="G104" s="609" t="s">
        <v>1288</v>
      </c>
      <c r="H104" s="606">
        <v>22</v>
      </c>
      <c r="I104" s="606">
        <v>8</v>
      </c>
      <c r="J104" s="578"/>
      <c r="K104" s="69"/>
    </row>
    <row r="105" spans="1:11" ht="11.25" customHeight="1">
      <c r="A105" s="558"/>
      <c r="B105" s="418"/>
      <c r="C105" s="418"/>
      <c r="D105" s="418"/>
      <c r="E105" s="627" t="s">
        <v>1322</v>
      </c>
      <c r="F105" s="609" t="s">
        <v>1288</v>
      </c>
      <c r="G105" s="609" t="s">
        <v>1288</v>
      </c>
      <c r="H105" s="606">
        <v>4</v>
      </c>
      <c r="I105" s="606">
        <v>4</v>
      </c>
      <c r="J105" s="578"/>
      <c r="K105" s="69"/>
    </row>
    <row r="106" spans="1:11" ht="11.25" customHeight="1">
      <c r="A106" s="558"/>
      <c r="B106" s="418"/>
      <c r="C106" s="418"/>
      <c r="D106" s="418"/>
      <c r="E106" s="627" t="s">
        <v>697</v>
      </c>
      <c r="F106" s="606">
        <v>25</v>
      </c>
      <c r="G106" s="606">
        <v>24</v>
      </c>
      <c r="H106" s="606">
        <v>8</v>
      </c>
      <c r="I106" s="606">
        <v>24</v>
      </c>
      <c r="J106" s="578"/>
      <c r="K106" s="69"/>
    </row>
    <row r="107" spans="1:11" ht="11.25" customHeight="1" thickBot="1">
      <c r="A107" s="558"/>
      <c r="B107" s="418"/>
      <c r="C107" s="418"/>
      <c r="D107" s="418"/>
      <c r="E107" s="646" t="s">
        <v>698</v>
      </c>
      <c r="F107" s="648">
        <v>15</v>
      </c>
      <c r="G107" s="648">
        <v>16</v>
      </c>
      <c r="H107" s="648">
        <v>15</v>
      </c>
      <c r="I107" s="648">
        <v>21</v>
      </c>
      <c r="J107" s="578"/>
      <c r="K107" s="69"/>
    </row>
    <row r="108" spans="1:11" ht="11.25" customHeight="1">
      <c r="A108" s="558"/>
      <c r="B108" s="558"/>
      <c r="C108" s="418"/>
      <c r="D108" s="418"/>
      <c r="E108" s="592" t="s">
        <v>661</v>
      </c>
      <c r="F108" s="594">
        <v>225</v>
      </c>
      <c r="G108" s="594">
        <v>234</v>
      </c>
      <c r="H108" s="594">
        <v>226</v>
      </c>
      <c r="I108" s="594">
        <v>255</v>
      </c>
      <c r="J108" s="653"/>
      <c r="K108" s="69"/>
    </row>
    <row r="109" spans="1:11" ht="11.25" customHeight="1">
      <c r="A109" s="550"/>
      <c r="B109" s="550"/>
      <c r="C109" s="550"/>
      <c r="D109" s="550"/>
      <c r="E109" s="550"/>
      <c r="F109" s="550"/>
      <c r="G109" s="550"/>
      <c r="H109" s="543"/>
      <c r="I109" s="543"/>
      <c r="J109" s="578"/>
      <c r="K109" s="69"/>
    </row>
    <row r="110" spans="1:11" ht="11.25" customHeight="1">
      <c r="A110" s="417" t="s">
        <v>872</v>
      </c>
      <c r="B110" s="545"/>
      <c r="C110" s="545"/>
      <c r="D110" s="545"/>
      <c r="E110" s="642" t="s">
        <v>1326</v>
      </c>
      <c r="F110" s="545"/>
      <c r="G110" s="545"/>
      <c r="H110" s="580"/>
      <c r="I110" s="580"/>
      <c r="J110" s="580"/>
      <c r="K110" s="580"/>
    </row>
    <row r="111" spans="1:11" ht="11.25" customHeight="1">
      <c r="A111" s="582" t="s">
        <v>663</v>
      </c>
      <c r="B111" s="418"/>
      <c r="C111" s="418"/>
      <c r="D111" s="418"/>
      <c r="E111" s="418"/>
      <c r="F111" s="554"/>
      <c r="G111" s="554"/>
      <c r="H111" s="650"/>
      <c r="I111" s="650"/>
      <c r="J111" s="578"/>
      <c r="K111" s="69"/>
    </row>
    <row r="112" spans="1:11" ht="11.25" customHeight="1">
      <c r="A112" s="558"/>
      <c r="B112" s="418"/>
      <c r="C112" s="418"/>
      <c r="D112" s="418"/>
      <c r="E112" s="418"/>
      <c r="F112" s="554"/>
      <c r="G112" s="554"/>
      <c r="H112" s="650"/>
      <c r="I112" s="650"/>
      <c r="J112" s="578"/>
      <c r="K112" s="69"/>
    </row>
    <row r="113" spans="1:11" ht="11.25" customHeight="1">
      <c r="A113" s="837" t="s">
        <v>1283</v>
      </c>
      <c r="B113" s="838"/>
      <c r="C113" s="839"/>
      <c r="D113" s="418"/>
      <c r="E113" s="500" t="s">
        <v>664</v>
      </c>
      <c r="F113" s="547" t="s">
        <v>799</v>
      </c>
      <c r="G113" s="547" t="s">
        <v>1284</v>
      </c>
      <c r="H113" s="547" t="s">
        <v>1285</v>
      </c>
      <c r="I113" s="547" t="s">
        <v>1295</v>
      </c>
      <c r="J113" s="578"/>
      <c r="K113" s="69"/>
    </row>
    <row r="114" spans="1:11" ht="11.25" customHeight="1">
      <c r="A114" s="551" t="s">
        <v>420</v>
      </c>
      <c r="B114" s="501">
        <v>901</v>
      </c>
      <c r="C114" s="445">
        <v>1</v>
      </c>
      <c r="D114" s="418"/>
      <c r="E114" s="501" t="s">
        <v>765</v>
      </c>
      <c r="F114" s="589">
        <v>7</v>
      </c>
      <c r="G114" s="589">
        <v>5</v>
      </c>
      <c r="H114" s="589">
        <v>7</v>
      </c>
      <c r="I114" s="589">
        <v>8</v>
      </c>
      <c r="J114" s="578"/>
      <c r="K114" s="69"/>
    </row>
    <row r="115" spans="1:11" ht="11.25" customHeight="1">
      <c r="A115" s="551" t="s">
        <v>804</v>
      </c>
      <c r="B115" s="501">
        <v>829</v>
      </c>
      <c r="C115" s="445">
        <f>B115/B114</f>
        <v>0.92008879023307433</v>
      </c>
      <c r="D115" s="418"/>
      <c r="E115" s="501" t="s">
        <v>824</v>
      </c>
      <c r="F115" s="589">
        <v>31</v>
      </c>
      <c r="G115" s="589">
        <v>27</v>
      </c>
      <c r="H115" s="589">
        <v>21</v>
      </c>
      <c r="I115" s="589">
        <v>17</v>
      </c>
      <c r="J115" s="578"/>
      <c r="K115" s="69"/>
    </row>
    <row r="116" spans="1:11" ht="11.25" customHeight="1">
      <c r="A116" s="551" t="s">
        <v>817</v>
      </c>
      <c r="B116" s="501">
        <v>688</v>
      </c>
      <c r="C116" s="445">
        <v>0.83</v>
      </c>
      <c r="D116" s="418"/>
      <c r="E116" s="627" t="s">
        <v>1304</v>
      </c>
      <c r="F116" s="609" t="s">
        <v>1288</v>
      </c>
      <c r="G116" s="609" t="s">
        <v>1288</v>
      </c>
      <c r="H116" s="606">
        <v>8</v>
      </c>
      <c r="I116" s="606">
        <v>8</v>
      </c>
      <c r="J116" s="578"/>
      <c r="K116" s="69"/>
    </row>
    <row r="117" spans="1:11" ht="11.25" customHeight="1">
      <c r="A117" s="551" t="s">
        <v>659</v>
      </c>
      <c r="B117" s="501">
        <v>72</v>
      </c>
      <c r="C117" s="445">
        <f>B117/B114</f>
        <v>7.9911209766925645E-2</v>
      </c>
      <c r="D117" s="418"/>
      <c r="E117" s="627" t="s">
        <v>1305</v>
      </c>
      <c r="F117" s="609" t="s">
        <v>1288</v>
      </c>
      <c r="G117" s="609" t="s">
        <v>1288</v>
      </c>
      <c r="H117" s="606">
        <v>7</v>
      </c>
      <c r="I117" s="606">
        <v>3</v>
      </c>
      <c r="J117" s="578"/>
      <c r="K117" s="69"/>
    </row>
    <row r="118" spans="1:11" ht="11.25" customHeight="1">
      <c r="A118" s="558"/>
      <c r="B118" s="418"/>
      <c r="C118" s="652"/>
      <c r="D118" s="418"/>
      <c r="E118" s="627" t="s">
        <v>557</v>
      </c>
      <c r="F118" s="606">
        <v>22</v>
      </c>
      <c r="G118" s="606">
        <v>21</v>
      </c>
      <c r="H118" s="606">
        <v>11</v>
      </c>
      <c r="I118" s="606">
        <v>21</v>
      </c>
      <c r="J118" s="578"/>
      <c r="K118" s="69"/>
    </row>
    <row r="119" spans="1:11" ht="11.25" customHeight="1">
      <c r="A119" s="558"/>
      <c r="B119" s="418"/>
      <c r="C119" s="652"/>
      <c r="D119" s="418"/>
      <c r="E119" s="627" t="s">
        <v>1313</v>
      </c>
      <c r="F119" s="609" t="s">
        <v>1288</v>
      </c>
      <c r="G119" s="609" t="s">
        <v>1288</v>
      </c>
      <c r="H119" s="609" t="s">
        <v>1226</v>
      </c>
      <c r="I119" s="606">
        <v>1</v>
      </c>
      <c r="J119" s="578"/>
      <c r="K119" s="69"/>
    </row>
    <row r="120" spans="1:11" ht="11.25" customHeight="1">
      <c r="A120" s="558"/>
      <c r="B120" s="418"/>
      <c r="C120" s="652"/>
      <c r="D120" s="418"/>
      <c r="E120" s="664" t="s">
        <v>1315</v>
      </c>
      <c r="F120" s="609" t="s">
        <v>1288</v>
      </c>
      <c r="G120" s="609" t="s">
        <v>1288</v>
      </c>
      <c r="H120" s="630">
        <v>3</v>
      </c>
      <c r="I120" s="630">
        <v>8</v>
      </c>
      <c r="J120" s="578"/>
      <c r="K120" s="69"/>
    </row>
    <row r="121" spans="1:11" ht="11.25" customHeight="1">
      <c r="A121" s="558"/>
      <c r="B121" s="418"/>
      <c r="C121" s="652"/>
      <c r="D121" s="418"/>
      <c r="E121" s="664" t="s">
        <v>766</v>
      </c>
      <c r="F121" s="630">
        <v>42</v>
      </c>
      <c r="G121" s="630">
        <v>51</v>
      </c>
      <c r="H121" s="630">
        <v>38</v>
      </c>
      <c r="I121" s="630">
        <v>60</v>
      </c>
      <c r="J121" s="578"/>
      <c r="K121" s="69"/>
    </row>
    <row r="122" spans="1:11" ht="11.25" customHeight="1">
      <c r="A122" s="558"/>
      <c r="B122" s="418"/>
      <c r="C122" s="652"/>
      <c r="D122" s="418"/>
      <c r="E122" s="664" t="s">
        <v>768</v>
      </c>
      <c r="F122" s="665" t="s">
        <v>1226</v>
      </c>
      <c r="G122" s="665" t="s">
        <v>1226</v>
      </c>
      <c r="H122" s="665" t="s">
        <v>1226</v>
      </c>
      <c r="I122" s="630">
        <v>3</v>
      </c>
      <c r="J122" s="578"/>
      <c r="K122" s="69"/>
    </row>
    <row r="123" spans="1:11" ht="11.25" customHeight="1">
      <c r="A123" s="558"/>
      <c r="B123" s="418"/>
      <c r="C123" s="652"/>
      <c r="D123" s="418"/>
      <c r="E123" s="664" t="s">
        <v>1318</v>
      </c>
      <c r="F123" s="609" t="s">
        <v>1288</v>
      </c>
      <c r="G123" s="609" t="s">
        <v>1288</v>
      </c>
      <c r="H123" s="630">
        <v>4</v>
      </c>
      <c r="I123" s="630">
        <v>4</v>
      </c>
      <c r="J123" s="578"/>
      <c r="K123" s="69"/>
    </row>
    <row r="124" spans="1:11" ht="11.25" customHeight="1">
      <c r="A124" s="558"/>
      <c r="B124" s="418"/>
      <c r="C124" s="652"/>
      <c r="D124" s="418"/>
      <c r="E124" s="664" t="s">
        <v>1307</v>
      </c>
      <c r="F124" s="609" t="s">
        <v>1288</v>
      </c>
      <c r="G124" s="609" t="s">
        <v>1288</v>
      </c>
      <c r="H124" s="630">
        <v>1</v>
      </c>
      <c r="I124" s="630">
        <v>0</v>
      </c>
      <c r="J124" s="578"/>
      <c r="K124" s="69"/>
    </row>
    <row r="125" spans="1:11" ht="11.25" customHeight="1">
      <c r="A125" s="558"/>
      <c r="B125" s="418"/>
      <c r="C125" s="652"/>
      <c r="D125" s="418"/>
      <c r="E125" s="627" t="s">
        <v>1308</v>
      </c>
      <c r="F125" s="609" t="s">
        <v>1288</v>
      </c>
      <c r="G125" s="609" t="s">
        <v>1288</v>
      </c>
      <c r="H125" s="609" t="s">
        <v>1226</v>
      </c>
      <c r="I125" s="606">
        <v>1</v>
      </c>
      <c r="J125" s="578"/>
      <c r="K125" s="69"/>
    </row>
    <row r="126" spans="1:11" ht="11.25" customHeight="1">
      <c r="A126" s="558"/>
      <c r="B126" s="418"/>
      <c r="C126" s="652"/>
      <c r="D126" s="418"/>
      <c r="E126" s="664" t="s">
        <v>1327</v>
      </c>
      <c r="F126" s="609" t="s">
        <v>1288</v>
      </c>
      <c r="G126" s="609" t="s">
        <v>1288</v>
      </c>
      <c r="H126" s="630">
        <v>5</v>
      </c>
      <c r="I126" s="630">
        <v>2</v>
      </c>
      <c r="J126" s="578"/>
      <c r="K126" s="69"/>
    </row>
    <row r="127" spans="1:11" ht="11.25" customHeight="1">
      <c r="A127" s="558"/>
      <c r="B127" s="418"/>
      <c r="C127" s="652"/>
      <c r="D127" s="418"/>
      <c r="E127" s="664" t="s">
        <v>1320</v>
      </c>
      <c r="F127" s="609" t="s">
        <v>1288</v>
      </c>
      <c r="G127" s="609" t="s">
        <v>1288</v>
      </c>
      <c r="H127" s="630">
        <v>3</v>
      </c>
      <c r="I127" s="630">
        <v>1</v>
      </c>
      <c r="J127" s="578"/>
      <c r="K127" s="69"/>
    </row>
    <row r="128" spans="1:11" ht="11.25" customHeight="1">
      <c r="A128" s="558"/>
      <c r="B128" s="418"/>
      <c r="C128" s="652"/>
      <c r="D128" s="418"/>
      <c r="E128" s="664" t="s">
        <v>1321</v>
      </c>
      <c r="F128" s="609" t="s">
        <v>1288</v>
      </c>
      <c r="G128" s="609" t="s">
        <v>1288</v>
      </c>
      <c r="H128" s="630">
        <v>5</v>
      </c>
      <c r="I128" s="630">
        <v>10</v>
      </c>
      <c r="J128" s="578"/>
      <c r="K128" s="69"/>
    </row>
    <row r="129" spans="1:11" ht="11.25" customHeight="1">
      <c r="A129" s="558"/>
      <c r="B129" s="418"/>
      <c r="C129" s="652"/>
      <c r="D129" s="418"/>
      <c r="E129" s="664" t="s">
        <v>1294</v>
      </c>
      <c r="F129" s="609" t="s">
        <v>1288</v>
      </c>
      <c r="G129" s="609" t="s">
        <v>1288</v>
      </c>
      <c r="H129" s="630">
        <v>3</v>
      </c>
      <c r="I129" s="630">
        <v>5</v>
      </c>
      <c r="J129" s="578"/>
      <c r="K129" s="69"/>
    </row>
    <row r="130" spans="1:11" ht="11.25" customHeight="1">
      <c r="A130" s="558"/>
      <c r="B130" s="418"/>
      <c r="C130" s="652"/>
      <c r="D130" s="418"/>
      <c r="E130" s="664" t="s">
        <v>1322</v>
      </c>
      <c r="F130" s="609" t="s">
        <v>1288</v>
      </c>
      <c r="G130" s="609" t="s">
        <v>1288</v>
      </c>
      <c r="H130" s="630">
        <v>1</v>
      </c>
      <c r="I130" s="630">
        <v>0</v>
      </c>
      <c r="J130" s="578"/>
      <c r="K130" s="69"/>
    </row>
    <row r="131" spans="1:11" ht="11.25" customHeight="1">
      <c r="A131" s="558"/>
      <c r="B131" s="418"/>
      <c r="C131" s="652"/>
      <c r="D131" s="418"/>
      <c r="E131" s="664" t="s">
        <v>1328</v>
      </c>
      <c r="F131" s="609" t="s">
        <v>1288</v>
      </c>
      <c r="G131" s="609" t="s">
        <v>1288</v>
      </c>
      <c r="H131" s="630">
        <v>1</v>
      </c>
      <c r="I131" s="630">
        <v>11</v>
      </c>
      <c r="J131" s="578"/>
      <c r="K131" s="69"/>
    </row>
    <row r="132" spans="1:11" ht="11.25" customHeight="1" thickBot="1">
      <c r="A132" s="558"/>
      <c r="B132" s="418"/>
      <c r="C132" s="652"/>
      <c r="D132" s="418"/>
      <c r="E132" s="640" t="s">
        <v>1290</v>
      </c>
      <c r="F132" s="612" t="s">
        <v>1288</v>
      </c>
      <c r="G132" s="612" t="s">
        <v>1288</v>
      </c>
      <c r="H132" s="662">
        <v>8</v>
      </c>
      <c r="I132" s="662">
        <v>1</v>
      </c>
      <c r="J132" s="578"/>
      <c r="K132" s="69"/>
    </row>
    <row r="133" spans="1:11" ht="11.25" customHeight="1">
      <c r="A133" s="558"/>
      <c r="B133" s="558"/>
      <c r="C133" s="418"/>
      <c r="D133" s="418"/>
      <c r="E133" s="592" t="s">
        <v>661</v>
      </c>
      <c r="F133" s="594">
        <v>163</v>
      </c>
      <c r="G133" s="594">
        <v>178</v>
      </c>
      <c r="H133" s="594">
        <v>126</v>
      </c>
      <c r="I133" s="594">
        <v>164</v>
      </c>
      <c r="J133" s="653"/>
      <c r="K133" s="69"/>
    </row>
    <row r="134" spans="1:11" ht="11.25" customHeight="1">
      <c r="A134" s="558"/>
      <c r="B134" s="558"/>
      <c r="C134" s="418"/>
      <c r="D134" s="418"/>
      <c r="E134" s="556"/>
      <c r="F134" s="595"/>
      <c r="G134" s="595"/>
      <c r="H134" s="595"/>
      <c r="I134" s="595"/>
      <c r="J134" s="653"/>
      <c r="K134" s="69"/>
    </row>
    <row r="135" spans="1:11">
      <c r="A135" s="417" t="s">
        <v>1329</v>
      </c>
      <c r="B135" s="545"/>
      <c r="C135" s="545"/>
      <c r="D135" s="545"/>
      <c r="E135" s="642" t="s">
        <v>1330</v>
      </c>
      <c r="F135" s="545"/>
      <c r="G135" s="545"/>
      <c r="H135" s="580"/>
      <c r="I135" s="580"/>
      <c r="J135" s="580"/>
      <c r="K135" s="580"/>
    </row>
    <row r="136" spans="1:11" ht="11.25" customHeight="1">
      <c r="A136" s="582" t="s">
        <v>1331</v>
      </c>
      <c r="B136" s="418"/>
      <c r="C136" s="418"/>
      <c r="D136" s="418"/>
      <c r="E136" s="418"/>
      <c r="F136" s="554"/>
      <c r="G136" s="554"/>
      <c r="H136" s="650"/>
      <c r="I136" s="650"/>
      <c r="J136" s="578"/>
      <c r="K136" s="69"/>
    </row>
    <row r="137" spans="1:11" ht="11.25" customHeight="1">
      <c r="A137" s="558"/>
      <c r="B137" s="418"/>
      <c r="C137" s="418"/>
      <c r="D137" s="418"/>
      <c r="E137" s="418"/>
      <c r="F137" s="554"/>
      <c r="G137" s="554"/>
      <c r="H137" s="650"/>
      <c r="I137" s="650"/>
      <c r="J137" s="578"/>
      <c r="K137" s="69"/>
    </row>
    <row r="138" spans="1:11" ht="11.25" customHeight="1">
      <c r="A138" s="840" t="s">
        <v>1283</v>
      </c>
      <c r="B138" s="841"/>
      <c r="C138" s="842"/>
      <c r="D138" s="666"/>
      <c r="E138" s="667" t="s">
        <v>664</v>
      </c>
      <c r="F138" s="371" t="s">
        <v>799</v>
      </c>
      <c r="G138" s="371" t="s">
        <v>1284</v>
      </c>
      <c r="H138" s="371" t="s">
        <v>1285</v>
      </c>
      <c r="I138" s="371" t="s">
        <v>1295</v>
      </c>
      <c r="J138" s="578"/>
      <c r="K138" s="69"/>
    </row>
    <row r="139" spans="1:11" ht="11.25" customHeight="1" thickBot="1">
      <c r="A139" s="393" t="s">
        <v>420</v>
      </c>
      <c r="B139" s="627">
        <v>528</v>
      </c>
      <c r="C139" s="663">
        <v>1</v>
      </c>
      <c r="D139" s="666"/>
      <c r="E139" s="640" t="s">
        <v>766</v>
      </c>
      <c r="F139" s="612" t="s">
        <v>1288</v>
      </c>
      <c r="G139" s="612" t="s">
        <v>1288</v>
      </c>
      <c r="H139" s="662">
        <v>69</v>
      </c>
      <c r="I139" s="662">
        <v>82</v>
      </c>
      <c r="J139" s="578"/>
      <c r="K139" s="69"/>
    </row>
    <row r="140" spans="1:11" ht="11.25" customHeight="1">
      <c r="A140" s="393" t="s">
        <v>804</v>
      </c>
      <c r="B140" s="627">
        <v>472</v>
      </c>
      <c r="C140" s="663">
        <f>B140/B139</f>
        <v>0.89393939393939392</v>
      </c>
      <c r="D140" s="666"/>
      <c r="E140" s="615" t="s">
        <v>661</v>
      </c>
      <c r="F140" s="668" t="s">
        <v>1288</v>
      </c>
      <c r="G140" s="668" t="s">
        <v>1288</v>
      </c>
      <c r="H140" s="617">
        <v>69</v>
      </c>
      <c r="I140" s="617">
        <v>82</v>
      </c>
      <c r="J140" s="578"/>
      <c r="K140" s="69"/>
    </row>
    <row r="141" spans="1:11" ht="11.25" customHeight="1">
      <c r="A141" s="393" t="s">
        <v>817</v>
      </c>
      <c r="B141" s="627">
        <v>264</v>
      </c>
      <c r="C141" s="663">
        <v>0.56000000000000005</v>
      </c>
      <c r="D141" s="666"/>
      <c r="E141" s="669"/>
      <c r="F141" s="669"/>
      <c r="G141" s="669"/>
      <c r="H141" s="669"/>
      <c r="I141" s="669"/>
      <c r="J141" s="578"/>
      <c r="K141" s="69"/>
    </row>
    <row r="142" spans="1:11" ht="11.25" customHeight="1">
      <c r="A142" s="393" t="s">
        <v>659</v>
      </c>
      <c r="B142" s="627">
        <v>56</v>
      </c>
      <c r="C142" s="663">
        <f>B142/B139</f>
        <v>0.10606060606060606</v>
      </c>
      <c r="D142" s="666"/>
      <c r="E142" s="42"/>
      <c r="F142" s="42"/>
      <c r="G142" s="42"/>
      <c r="H142" s="670"/>
      <c r="I142" s="670"/>
      <c r="J142" s="578"/>
      <c r="K142" s="69"/>
    </row>
    <row r="143" spans="1:11" ht="11.25" customHeight="1">
      <c r="A143" s="558"/>
      <c r="B143" s="418"/>
      <c r="C143" s="652"/>
      <c r="D143" s="418"/>
      <c r="E143" s="542"/>
      <c r="F143" s="542"/>
      <c r="G143" s="542"/>
      <c r="H143" s="543"/>
      <c r="I143" s="543"/>
      <c r="J143" s="578"/>
      <c r="K143" s="69"/>
    </row>
    <row r="144" spans="1:11" ht="11.25" customHeight="1">
      <c r="A144" s="558"/>
      <c r="B144" s="418"/>
      <c r="C144" s="652"/>
      <c r="D144" s="418"/>
      <c r="F144" s="654"/>
      <c r="G144" s="654"/>
      <c r="H144" s="655"/>
      <c r="I144" s="655"/>
      <c r="J144" s="578"/>
      <c r="K144" s="69"/>
    </row>
    <row r="145" spans="1:11" ht="9.75" customHeight="1">
      <c r="A145" s="574" t="s">
        <v>436</v>
      </c>
      <c r="B145" s="575"/>
      <c r="C145" s="575"/>
      <c r="D145" s="575"/>
      <c r="E145" s="575"/>
      <c r="F145" s="575"/>
      <c r="G145" s="575"/>
      <c r="H145" s="575"/>
      <c r="I145" s="575"/>
      <c r="J145" s="656"/>
      <c r="K145" s="69"/>
    </row>
    <row r="146" spans="1:11" ht="9.75" customHeight="1">
      <c r="A146" s="574" t="s">
        <v>437</v>
      </c>
      <c r="B146" s="575"/>
      <c r="C146" s="575"/>
      <c r="D146" s="575"/>
      <c r="E146" s="575"/>
      <c r="F146" s="575"/>
      <c r="G146" s="575"/>
      <c r="H146" s="575"/>
      <c r="I146" s="656"/>
      <c r="J146" s="656"/>
      <c r="K146" s="69"/>
    </row>
    <row r="147" spans="1:11" ht="9.75" customHeight="1">
      <c r="A147" s="657"/>
      <c r="B147" s="542"/>
      <c r="C147" s="542"/>
      <c r="D147" s="542"/>
      <c r="E147" s="577"/>
      <c r="F147" s="577"/>
      <c r="G147" s="577"/>
      <c r="H147" s="578"/>
      <c r="I147" s="578"/>
      <c r="J147" s="578"/>
      <c r="K147" s="69"/>
    </row>
    <row r="148" spans="1:11" ht="9.75" customHeight="1">
      <c r="A148" s="511" t="s">
        <v>1133</v>
      </c>
      <c r="B148" s="542"/>
      <c r="C148" s="542"/>
      <c r="D148" s="542"/>
      <c r="E148" s="577"/>
      <c r="F148" s="577"/>
      <c r="G148" s="577"/>
      <c r="H148" s="578"/>
      <c r="I148" s="578"/>
      <c r="J148" s="578"/>
      <c r="K148" s="69"/>
    </row>
    <row r="149" spans="1:11" ht="9.75" customHeight="1">
      <c r="A149" s="511" t="s">
        <v>1996</v>
      </c>
      <c r="B149" s="511"/>
      <c r="C149" s="511"/>
      <c r="D149" s="511"/>
      <c r="E149" s="577"/>
      <c r="F149" s="577"/>
      <c r="G149" s="577"/>
      <c r="H149" s="578"/>
      <c r="I149" s="578"/>
      <c r="J149" s="578"/>
      <c r="K149" s="69"/>
    </row>
  </sheetData>
  <customSheetViews>
    <customSheetView guid="{45C7F253-5639-4BAF-B155-10DC005D38AE}" scale="150">
      <selection activeCell="E23" sqref="E23"/>
      <pageMargins left="0.7" right="0.7" top="0.75" bottom="0.75" header="0.3" footer="0.3"/>
    </customSheetView>
    <customSheetView guid="{FF019918-1126-E741-80E5-10DFF1610F9B}" scale="150" topLeftCell="A4">
      <selection activeCell="E23" sqref="E23"/>
      <pageMargins left="0.7" right="0.7" top="0.75" bottom="0.75" header="0.3" footer="0.3"/>
    </customSheetView>
  </customSheetViews>
  <mergeCells count="7">
    <mergeCell ref="A1:K1"/>
    <mergeCell ref="A90:C90"/>
    <mergeCell ref="A113:C113"/>
    <mergeCell ref="A138:C138"/>
    <mergeCell ref="A6:C6"/>
    <mergeCell ref="A38:C38"/>
    <mergeCell ref="A62:C62"/>
  </mergeCells>
  <phoneticPr fontId="62" type="noConversion"/>
  <pageMargins left="0.75" right="0.75" top="1" bottom="1" header="0.5" footer="0.5"/>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zoomScaleNormal="100" workbookViewId="0">
      <selection sqref="A1:J1"/>
    </sheetView>
  </sheetViews>
  <sheetFormatPr defaultColWidth="8.85546875" defaultRowHeight="15"/>
  <cols>
    <col min="1" max="1" width="21.42578125" style="14" customWidth="1"/>
    <col min="2" max="2" width="7.42578125" style="14" customWidth="1"/>
    <col min="3" max="3" width="6.42578125" style="14" customWidth="1"/>
    <col min="4" max="4" width="46.140625" style="14" customWidth="1"/>
    <col min="5" max="7" width="6.5703125" style="14" bestFit="1" customWidth="1"/>
    <col min="8" max="10" width="6.5703125" style="77" bestFit="1" customWidth="1"/>
    <col min="11" max="16" width="8.85546875" style="77"/>
    <col min="17" max="16384" width="8.85546875" style="14"/>
  </cols>
  <sheetData>
    <row r="1" spans="1:16" ht="12.75" customHeight="1">
      <c r="A1" s="836" t="s">
        <v>873</v>
      </c>
      <c r="B1" s="819"/>
      <c r="C1" s="819"/>
      <c r="D1" s="819"/>
      <c r="E1" s="819"/>
      <c r="F1" s="819"/>
      <c r="G1" s="819"/>
      <c r="H1" s="819"/>
      <c r="I1" s="819"/>
      <c r="J1" s="819"/>
      <c r="K1" s="14"/>
      <c r="L1" s="14"/>
      <c r="M1" s="14"/>
      <c r="N1" s="14"/>
      <c r="O1" s="14"/>
      <c r="P1" s="14"/>
    </row>
    <row r="2" spans="1:16" ht="11.25" customHeight="1">
      <c r="A2" s="542"/>
      <c r="B2" s="542"/>
      <c r="C2" s="542"/>
      <c r="D2" s="542"/>
      <c r="E2" s="542"/>
      <c r="F2" s="542"/>
      <c r="G2" s="542"/>
      <c r="H2" s="543"/>
      <c r="I2" s="578"/>
      <c r="J2" s="578"/>
    </row>
    <row r="3" spans="1:16" ht="12.75" customHeight="1">
      <c r="A3" s="417" t="s">
        <v>856</v>
      </c>
      <c r="B3" s="545"/>
      <c r="C3" s="545"/>
      <c r="D3" s="579" t="s">
        <v>1134</v>
      </c>
      <c r="E3" s="545"/>
      <c r="F3" s="545"/>
      <c r="G3" s="545"/>
      <c r="H3" s="580"/>
      <c r="I3" s="581"/>
      <c r="J3" s="581"/>
      <c r="K3" s="366"/>
    </row>
    <row r="4" spans="1:16" s="8" customFormat="1" ht="11.25">
      <c r="A4" s="582" t="s">
        <v>857</v>
      </c>
      <c r="B4" s="418"/>
      <c r="C4" s="418"/>
      <c r="D4" s="418"/>
      <c r="E4" s="418"/>
      <c r="F4" s="554"/>
      <c r="G4" s="554"/>
      <c r="H4" s="558"/>
      <c r="I4" s="583"/>
      <c r="J4" s="583"/>
    </row>
    <row r="5" spans="1:16" s="8" customFormat="1" ht="11.25">
      <c r="A5" s="558"/>
      <c r="B5" s="418"/>
      <c r="C5" s="418"/>
      <c r="D5" s="418"/>
      <c r="E5" s="418"/>
      <c r="F5" s="554"/>
      <c r="G5" s="554"/>
      <c r="H5" s="558"/>
      <c r="I5" s="583"/>
      <c r="J5" s="583"/>
    </row>
    <row r="6" spans="1:16" s="6" customFormat="1" ht="11.25">
      <c r="A6" s="584" t="s">
        <v>1283</v>
      </c>
      <c r="B6" s="585"/>
      <c r="C6" s="418"/>
      <c r="D6" s="500" t="s">
        <v>858</v>
      </c>
      <c r="E6" s="586" t="s">
        <v>797</v>
      </c>
      <c r="F6" s="547" t="s">
        <v>798</v>
      </c>
      <c r="G6" s="547" t="s">
        <v>799</v>
      </c>
      <c r="H6" s="547" t="s">
        <v>1284</v>
      </c>
      <c r="I6" s="587" t="s">
        <v>1285</v>
      </c>
      <c r="J6" s="587" t="s">
        <v>1295</v>
      </c>
    </row>
    <row r="7" spans="1:16" s="6" customFormat="1" ht="11.25">
      <c r="A7" s="551" t="s">
        <v>420</v>
      </c>
      <c r="B7" s="501">
        <v>12242</v>
      </c>
      <c r="C7" s="418"/>
      <c r="D7" s="501" t="s">
        <v>777</v>
      </c>
      <c r="E7" s="588">
        <v>69</v>
      </c>
      <c r="F7" s="589">
        <v>46</v>
      </c>
      <c r="G7" s="551">
        <v>63</v>
      </c>
      <c r="H7" s="551">
        <v>64</v>
      </c>
      <c r="I7" s="590">
        <v>63</v>
      </c>
      <c r="J7" s="590">
        <v>65</v>
      </c>
    </row>
    <row r="8" spans="1:16" s="6" customFormat="1" ht="11.25">
      <c r="A8" s="551" t="s">
        <v>778</v>
      </c>
      <c r="B8" s="445">
        <v>0.44</v>
      </c>
      <c r="C8" s="418"/>
      <c r="D8" s="501" t="s">
        <v>779</v>
      </c>
      <c r="E8" s="588">
        <v>231</v>
      </c>
      <c r="F8" s="589">
        <v>251</v>
      </c>
      <c r="G8" s="551">
        <v>227</v>
      </c>
      <c r="H8" s="551">
        <v>197</v>
      </c>
      <c r="I8" s="590">
        <v>234</v>
      </c>
      <c r="J8" s="590">
        <v>235</v>
      </c>
    </row>
    <row r="9" spans="1:16" s="6" customFormat="1" ht="11.25">
      <c r="A9" s="551" t="s">
        <v>780</v>
      </c>
      <c r="B9" s="445">
        <v>0.56000000000000005</v>
      </c>
      <c r="C9" s="418"/>
      <c r="D9" s="501" t="s">
        <v>1297</v>
      </c>
      <c r="E9" s="588">
        <v>54</v>
      </c>
      <c r="F9" s="589">
        <v>58</v>
      </c>
      <c r="G9" s="551">
        <v>36</v>
      </c>
      <c r="H9" s="551">
        <v>52</v>
      </c>
      <c r="I9" s="590">
        <v>40</v>
      </c>
      <c r="J9" s="590">
        <v>46</v>
      </c>
    </row>
    <row r="10" spans="1:16" s="6" customFormat="1" ht="11.25">
      <c r="A10" s="558"/>
      <c r="B10" s="418"/>
      <c r="C10" s="418"/>
      <c r="D10" s="591" t="s">
        <v>628</v>
      </c>
      <c r="E10" s="588">
        <v>44</v>
      </c>
      <c r="F10" s="589">
        <v>43</v>
      </c>
      <c r="G10" s="551">
        <v>32</v>
      </c>
      <c r="H10" s="551">
        <v>37</v>
      </c>
      <c r="I10" s="590">
        <v>34</v>
      </c>
      <c r="J10" s="590">
        <v>33</v>
      </c>
    </row>
    <row r="11" spans="1:16" s="6" customFormat="1" ht="11.25">
      <c r="A11" s="558" t="s">
        <v>776</v>
      </c>
      <c r="B11" s="558"/>
      <c r="C11" s="418"/>
      <c r="D11" s="591" t="s">
        <v>629</v>
      </c>
      <c r="E11" s="588">
        <v>200</v>
      </c>
      <c r="F11" s="589">
        <v>183</v>
      </c>
      <c r="G11" s="551">
        <v>160</v>
      </c>
      <c r="H11" s="551">
        <v>172</v>
      </c>
      <c r="I11" s="590">
        <v>130</v>
      </c>
      <c r="J11" s="590">
        <v>133</v>
      </c>
      <c r="K11" s="8"/>
      <c r="L11" s="8"/>
      <c r="M11" s="8"/>
    </row>
    <row r="12" spans="1:16" s="6" customFormat="1" ht="11.25">
      <c r="A12" s="558"/>
      <c r="B12" s="558"/>
      <c r="C12" s="418"/>
      <c r="D12" s="591" t="s">
        <v>630</v>
      </c>
      <c r="E12" s="588">
        <v>23</v>
      </c>
      <c r="F12" s="589">
        <v>20</v>
      </c>
      <c r="G12" s="551">
        <v>24</v>
      </c>
      <c r="H12" s="551">
        <v>26</v>
      </c>
      <c r="I12" s="590">
        <v>19</v>
      </c>
      <c r="J12" s="590">
        <v>17</v>
      </c>
      <c r="K12" s="8"/>
      <c r="L12" s="8"/>
      <c r="M12" s="8"/>
    </row>
    <row r="13" spans="1:16" s="6" customFormat="1" ht="11.25">
      <c r="A13" s="558"/>
      <c r="B13" s="558"/>
      <c r="C13" s="418"/>
      <c r="D13" s="591" t="s">
        <v>631</v>
      </c>
      <c r="E13" s="588">
        <v>189</v>
      </c>
      <c r="F13" s="589">
        <v>225</v>
      </c>
      <c r="G13" s="551">
        <v>214</v>
      </c>
      <c r="H13" s="551">
        <v>186</v>
      </c>
      <c r="I13" s="590">
        <v>201</v>
      </c>
      <c r="J13" s="590">
        <v>237</v>
      </c>
      <c r="K13" s="8"/>
      <c r="L13" s="8"/>
      <c r="M13" s="8"/>
    </row>
    <row r="14" spans="1:16" s="6" customFormat="1" ht="11.25">
      <c r="A14" s="558"/>
      <c r="B14" s="558"/>
      <c r="C14" s="418"/>
      <c r="D14" s="604" t="s">
        <v>1286</v>
      </c>
      <c r="E14" s="605">
        <v>47</v>
      </c>
      <c r="F14" s="606">
        <v>49</v>
      </c>
      <c r="G14" s="393">
        <v>48</v>
      </c>
      <c r="H14" s="393">
        <v>65</v>
      </c>
      <c r="I14" s="607">
        <v>65</v>
      </c>
      <c r="J14" s="607">
        <v>87</v>
      </c>
      <c r="K14" s="8"/>
      <c r="L14" s="8"/>
      <c r="M14" s="8"/>
    </row>
    <row r="15" spans="1:16" s="6" customFormat="1" ht="11.25">
      <c r="A15" s="558"/>
      <c r="B15" s="558"/>
      <c r="C15" s="418"/>
      <c r="D15" s="604" t="s">
        <v>717</v>
      </c>
      <c r="E15" s="605">
        <v>187</v>
      </c>
      <c r="F15" s="606">
        <v>175</v>
      </c>
      <c r="G15" s="393">
        <v>157</v>
      </c>
      <c r="H15" s="393">
        <v>191</v>
      </c>
      <c r="I15" s="607">
        <v>191</v>
      </c>
      <c r="J15" s="607">
        <v>207</v>
      </c>
      <c r="K15" s="8"/>
      <c r="L15" s="8"/>
      <c r="M15" s="8"/>
    </row>
    <row r="16" spans="1:16" s="6" customFormat="1" ht="11.25">
      <c r="A16" s="558"/>
      <c r="B16" s="558"/>
      <c r="C16" s="418"/>
      <c r="D16" s="604" t="s">
        <v>632</v>
      </c>
      <c r="E16" s="605">
        <v>233</v>
      </c>
      <c r="F16" s="606">
        <v>180</v>
      </c>
      <c r="G16" s="393">
        <v>218</v>
      </c>
      <c r="H16" s="393">
        <v>147</v>
      </c>
      <c r="I16" s="607">
        <v>176</v>
      </c>
      <c r="J16" s="607">
        <v>153</v>
      </c>
      <c r="K16" s="8"/>
      <c r="L16" s="8"/>
      <c r="M16" s="8"/>
    </row>
    <row r="17" spans="1:14" s="6" customFormat="1" ht="11.25">
      <c r="A17" s="558"/>
      <c r="B17" s="558"/>
      <c r="C17" s="418"/>
      <c r="D17" s="604" t="s">
        <v>1287</v>
      </c>
      <c r="E17" s="608" t="s">
        <v>1288</v>
      </c>
      <c r="F17" s="609" t="s">
        <v>1288</v>
      </c>
      <c r="G17" s="610" t="s">
        <v>1288</v>
      </c>
      <c r="H17" s="610" t="s">
        <v>1288</v>
      </c>
      <c r="I17" s="607">
        <v>29</v>
      </c>
      <c r="J17" s="607">
        <v>24</v>
      </c>
      <c r="K17" s="8"/>
      <c r="L17" s="8"/>
      <c r="M17" s="8"/>
    </row>
    <row r="18" spans="1:14" s="6" customFormat="1" ht="11.25">
      <c r="A18" s="558"/>
      <c r="B18" s="558"/>
      <c r="C18" s="418"/>
      <c r="D18" s="604" t="s">
        <v>1289</v>
      </c>
      <c r="E18" s="605">
        <v>75</v>
      </c>
      <c r="F18" s="606">
        <v>63</v>
      </c>
      <c r="G18" s="393">
        <v>65</v>
      </c>
      <c r="H18" s="393">
        <v>69</v>
      </c>
      <c r="I18" s="607">
        <v>75</v>
      </c>
      <c r="J18" s="607">
        <v>59</v>
      </c>
      <c r="K18" s="8"/>
      <c r="L18" s="8"/>
      <c r="M18" s="8"/>
    </row>
    <row r="19" spans="1:14" s="6" customFormat="1" ht="11.25">
      <c r="A19" s="558"/>
      <c r="B19" s="558"/>
      <c r="C19" s="418"/>
      <c r="D19" s="604" t="s">
        <v>635</v>
      </c>
      <c r="E19" s="605">
        <v>10</v>
      </c>
      <c r="F19" s="606">
        <v>6</v>
      </c>
      <c r="G19" s="393">
        <v>10</v>
      </c>
      <c r="H19" s="393">
        <v>7</v>
      </c>
      <c r="I19" s="607">
        <v>8</v>
      </c>
      <c r="J19" s="607">
        <v>7</v>
      </c>
      <c r="K19" s="8"/>
      <c r="L19" s="8"/>
      <c r="M19" s="8"/>
    </row>
    <row r="20" spans="1:14" s="6" customFormat="1" ht="12" thickBot="1">
      <c r="A20" s="558"/>
      <c r="B20" s="558"/>
      <c r="C20" s="418"/>
      <c r="D20" s="472" t="s">
        <v>1290</v>
      </c>
      <c r="E20" s="611" t="s">
        <v>1288</v>
      </c>
      <c r="F20" s="612" t="s">
        <v>1288</v>
      </c>
      <c r="G20" s="613" t="s">
        <v>1288</v>
      </c>
      <c r="H20" s="613" t="s">
        <v>1288</v>
      </c>
      <c r="I20" s="614">
        <v>29</v>
      </c>
      <c r="J20" s="614">
        <v>36</v>
      </c>
      <c r="K20" s="8"/>
      <c r="L20" s="8"/>
      <c r="M20" s="8"/>
    </row>
    <row r="21" spans="1:14" s="8" customFormat="1" ht="11.25">
      <c r="A21" s="558"/>
      <c r="B21" s="558"/>
      <c r="C21" s="418"/>
      <c r="D21" s="615" t="s">
        <v>718</v>
      </c>
      <c r="E21" s="616">
        <v>1421</v>
      </c>
      <c r="F21" s="617">
        <v>1363</v>
      </c>
      <c r="G21" s="618">
        <v>1316</v>
      </c>
      <c r="H21" s="618">
        <v>1268</v>
      </c>
      <c r="I21" s="619">
        <v>1296</v>
      </c>
      <c r="J21" s="619">
        <v>1339</v>
      </c>
    </row>
    <row r="22" spans="1:14" s="6" customFormat="1" ht="11.25">
      <c r="A22" s="558"/>
      <c r="B22" s="558"/>
      <c r="C22" s="418"/>
      <c r="D22" s="620"/>
      <c r="E22" s="621"/>
      <c r="F22" s="621"/>
      <c r="G22" s="622"/>
      <c r="H22" s="415"/>
      <c r="I22" s="623"/>
      <c r="J22" s="623"/>
      <c r="K22" s="8"/>
      <c r="L22" s="8"/>
      <c r="M22" s="8"/>
    </row>
    <row r="23" spans="1:14" s="6" customFormat="1" ht="11.25">
      <c r="A23" s="558"/>
      <c r="B23" s="558"/>
      <c r="C23" s="418"/>
      <c r="D23" s="624" t="s">
        <v>719</v>
      </c>
      <c r="E23" s="625" t="s">
        <v>797</v>
      </c>
      <c r="F23" s="371" t="s">
        <v>798</v>
      </c>
      <c r="G23" s="371" t="s">
        <v>799</v>
      </c>
      <c r="H23" s="371" t="s">
        <v>1284</v>
      </c>
      <c r="I23" s="626" t="s">
        <v>1285</v>
      </c>
      <c r="J23" s="626" t="s">
        <v>1295</v>
      </c>
      <c r="K23" s="8"/>
      <c r="L23" s="8"/>
      <c r="M23" s="8"/>
    </row>
    <row r="24" spans="1:14" s="6" customFormat="1" ht="11.25">
      <c r="A24" s="558"/>
      <c r="B24" s="558"/>
      <c r="C24" s="418"/>
      <c r="D24" s="604" t="s">
        <v>779</v>
      </c>
      <c r="E24" s="605">
        <v>22</v>
      </c>
      <c r="F24" s="606">
        <v>21</v>
      </c>
      <c r="G24" s="393">
        <v>12</v>
      </c>
      <c r="H24" s="393">
        <v>9</v>
      </c>
      <c r="I24" s="607">
        <v>16</v>
      </c>
      <c r="J24" s="607">
        <v>13</v>
      </c>
      <c r="K24" s="8"/>
      <c r="L24" s="8"/>
      <c r="M24" s="8"/>
    </row>
    <row r="25" spans="1:14" s="6" customFormat="1" ht="11.25">
      <c r="A25" s="558"/>
      <c r="B25" s="558"/>
      <c r="C25" s="418"/>
      <c r="D25" s="627" t="s">
        <v>781</v>
      </c>
      <c r="E25" s="608" t="s">
        <v>1288</v>
      </c>
      <c r="F25" s="609" t="s">
        <v>1288</v>
      </c>
      <c r="G25" s="610" t="s">
        <v>1288</v>
      </c>
      <c r="H25" s="610" t="s">
        <v>1288</v>
      </c>
      <c r="I25" s="607">
        <v>5</v>
      </c>
      <c r="J25" s="607">
        <v>4</v>
      </c>
      <c r="K25" s="8"/>
      <c r="L25" s="8"/>
      <c r="M25" s="8"/>
    </row>
    <row r="26" spans="1:14" s="6" customFormat="1" ht="11.25">
      <c r="A26" s="558"/>
      <c r="B26" s="558"/>
      <c r="C26" s="418"/>
      <c r="D26" s="604" t="s">
        <v>629</v>
      </c>
      <c r="E26" s="608" t="s">
        <v>1288</v>
      </c>
      <c r="F26" s="609" t="s">
        <v>1288</v>
      </c>
      <c r="G26" s="610" t="s">
        <v>1288</v>
      </c>
      <c r="H26" s="610" t="s">
        <v>1288</v>
      </c>
      <c r="I26" s="607">
        <v>3</v>
      </c>
      <c r="J26" s="607">
        <v>1</v>
      </c>
      <c r="K26" s="8"/>
      <c r="L26" s="8"/>
      <c r="M26" s="8"/>
    </row>
    <row r="27" spans="1:14" s="6" customFormat="1" ht="11.25">
      <c r="A27" s="558"/>
      <c r="B27" s="558"/>
      <c r="C27" s="418"/>
      <c r="D27" s="604" t="s">
        <v>630</v>
      </c>
      <c r="E27" s="608" t="s">
        <v>1288</v>
      </c>
      <c r="F27" s="609" t="s">
        <v>1288</v>
      </c>
      <c r="G27" s="610" t="s">
        <v>1288</v>
      </c>
      <c r="H27" s="610" t="s">
        <v>1288</v>
      </c>
      <c r="I27" s="607">
        <v>3</v>
      </c>
      <c r="J27" s="607">
        <v>4</v>
      </c>
      <c r="K27" s="8"/>
      <c r="L27" s="8"/>
      <c r="M27" s="8"/>
    </row>
    <row r="28" spans="1:14" s="6" customFormat="1" ht="11.25">
      <c r="A28" s="558"/>
      <c r="B28" s="558"/>
      <c r="C28" s="418"/>
      <c r="D28" s="604" t="s">
        <v>631</v>
      </c>
      <c r="E28" s="605">
        <v>178</v>
      </c>
      <c r="F28" s="606">
        <v>143</v>
      </c>
      <c r="G28" s="393">
        <v>175</v>
      </c>
      <c r="H28" s="393">
        <v>161</v>
      </c>
      <c r="I28" s="607">
        <v>175</v>
      </c>
      <c r="J28" s="607">
        <v>192</v>
      </c>
      <c r="K28" s="9"/>
      <c r="L28" s="8"/>
      <c r="M28" s="10"/>
      <c r="N28" s="8"/>
    </row>
    <row r="29" spans="1:14" ht="12.75" customHeight="1">
      <c r="A29" s="558"/>
      <c r="B29" s="558"/>
      <c r="C29" s="418"/>
      <c r="D29" s="604" t="s">
        <v>632</v>
      </c>
      <c r="E29" s="605">
        <v>18</v>
      </c>
      <c r="F29" s="606">
        <v>14</v>
      </c>
      <c r="G29" s="393">
        <v>26</v>
      </c>
      <c r="H29" s="393">
        <v>18</v>
      </c>
      <c r="I29" s="607">
        <v>26</v>
      </c>
      <c r="J29" s="607">
        <v>27</v>
      </c>
      <c r="K29" s="9"/>
      <c r="L29" s="80"/>
      <c r="M29" s="80"/>
      <c r="N29" s="80"/>
    </row>
    <row r="30" spans="1:14" s="6" customFormat="1" ht="11.25" customHeight="1">
      <c r="A30" s="558"/>
      <c r="B30" s="558"/>
      <c r="C30" s="418"/>
      <c r="D30" s="604" t="s">
        <v>1287</v>
      </c>
      <c r="E30" s="608" t="s">
        <v>1288</v>
      </c>
      <c r="F30" s="609" t="s">
        <v>1288</v>
      </c>
      <c r="G30" s="610" t="s">
        <v>1288</v>
      </c>
      <c r="H30" s="610" t="s">
        <v>1288</v>
      </c>
      <c r="I30" s="607">
        <v>17</v>
      </c>
      <c r="J30" s="607">
        <v>12</v>
      </c>
      <c r="K30" s="8"/>
      <c r="L30" s="8"/>
      <c r="M30" s="8"/>
      <c r="N30" s="8"/>
    </row>
    <row r="31" spans="1:14" s="6" customFormat="1" ht="11.25" customHeight="1">
      <c r="A31" s="558"/>
      <c r="B31" s="558"/>
      <c r="C31" s="418"/>
      <c r="D31" s="604" t="s">
        <v>1289</v>
      </c>
      <c r="E31" s="608" t="s">
        <v>1288</v>
      </c>
      <c r="F31" s="609" t="s">
        <v>1288</v>
      </c>
      <c r="G31" s="610" t="s">
        <v>1288</v>
      </c>
      <c r="H31" s="610" t="s">
        <v>1288</v>
      </c>
      <c r="I31" s="607">
        <v>10</v>
      </c>
      <c r="J31" s="607">
        <v>8</v>
      </c>
      <c r="K31" s="8"/>
      <c r="L31" s="8"/>
      <c r="M31" s="8"/>
      <c r="N31" s="8"/>
    </row>
    <row r="32" spans="1:14" s="6" customFormat="1" ht="11.25" customHeight="1">
      <c r="A32" s="558"/>
      <c r="B32" s="558"/>
      <c r="C32" s="418"/>
      <c r="D32" s="628" t="s">
        <v>606</v>
      </c>
      <c r="E32" s="629">
        <v>83</v>
      </c>
      <c r="F32" s="630">
        <v>77</v>
      </c>
      <c r="G32" s="414">
        <v>82</v>
      </c>
      <c r="H32" s="414">
        <v>78</v>
      </c>
      <c r="I32" s="631">
        <v>69</v>
      </c>
      <c r="J32" s="631">
        <v>73</v>
      </c>
    </row>
    <row r="33" spans="1:10" s="6" customFormat="1" ht="11.25" customHeight="1" thickBot="1">
      <c r="A33" s="558"/>
      <c r="B33" s="558"/>
      <c r="C33" s="418"/>
      <c r="D33" s="472" t="s">
        <v>1290</v>
      </c>
      <c r="E33" s="611" t="s">
        <v>1288</v>
      </c>
      <c r="F33" s="612" t="s">
        <v>1288</v>
      </c>
      <c r="G33" s="613" t="s">
        <v>1288</v>
      </c>
      <c r="H33" s="613" t="s">
        <v>1288</v>
      </c>
      <c r="I33" s="614">
        <v>2</v>
      </c>
      <c r="J33" s="614">
        <v>1</v>
      </c>
    </row>
    <row r="34" spans="1:10" s="6" customFormat="1" ht="11.25" customHeight="1">
      <c r="A34" s="558"/>
      <c r="B34" s="558"/>
      <c r="C34" s="418"/>
      <c r="D34" s="615" t="s">
        <v>607</v>
      </c>
      <c r="E34" s="616">
        <v>301</v>
      </c>
      <c r="F34" s="617">
        <v>285</v>
      </c>
      <c r="G34" s="618">
        <v>305</v>
      </c>
      <c r="H34" s="618">
        <v>327</v>
      </c>
      <c r="I34" s="619">
        <v>326</v>
      </c>
      <c r="J34" s="619">
        <v>335</v>
      </c>
    </row>
    <row r="35" spans="1:10" s="6" customFormat="1" ht="11.25" customHeight="1">
      <c r="A35" s="558"/>
      <c r="B35" s="558"/>
      <c r="C35" s="418"/>
      <c r="D35" s="620"/>
      <c r="E35" s="621"/>
      <c r="F35" s="622"/>
      <c r="G35" s="415"/>
      <c r="H35" s="415"/>
      <c r="I35" s="623"/>
      <c r="J35" s="623"/>
    </row>
    <row r="36" spans="1:10" s="6" customFormat="1" ht="11.25" customHeight="1">
      <c r="A36" s="417" t="s">
        <v>1296</v>
      </c>
      <c r="B36" s="545"/>
      <c r="C36" s="545"/>
      <c r="D36" s="417" t="s">
        <v>1291</v>
      </c>
      <c r="E36" s="545"/>
      <c r="F36" s="545"/>
      <c r="G36" s="545"/>
      <c r="H36" s="580"/>
      <c r="I36" s="581"/>
      <c r="J36" s="581"/>
    </row>
    <row r="37" spans="1:10" s="6" customFormat="1" ht="11.25" customHeight="1">
      <c r="A37" s="582" t="s">
        <v>608</v>
      </c>
      <c r="B37" s="418"/>
      <c r="C37" s="418"/>
      <c r="D37" s="418"/>
      <c r="E37" s="418"/>
      <c r="F37" s="554"/>
      <c r="G37" s="554"/>
      <c r="H37" s="558"/>
      <c r="I37" s="583"/>
      <c r="J37" s="583"/>
    </row>
    <row r="38" spans="1:10" s="6" customFormat="1" ht="11.25" customHeight="1">
      <c r="A38" s="558"/>
      <c r="B38" s="418"/>
      <c r="C38" s="418"/>
      <c r="D38" s="418"/>
      <c r="E38" s="418"/>
      <c r="F38" s="554"/>
      <c r="G38" s="554"/>
      <c r="H38" s="558"/>
      <c r="I38" s="583"/>
      <c r="J38" s="583"/>
    </row>
    <row r="39" spans="1:10" s="6" customFormat="1" ht="11.25" customHeight="1">
      <c r="A39" s="584" t="s">
        <v>1283</v>
      </c>
      <c r="B39" s="585"/>
      <c r="C39" s="418"/>
      <c r="D39" s="500" t="s">
        <v>720</v>
      </c>
      <c r="E39" s="586" t="s">
        <v>799</v>
      </c>
      <c r="F39" s="586" t="s">
        <v>1284</v>
      </c>
      <c r="G39" s="597" t="s">
        <v>1292</v>
      </c>
      <c r="H39" s="597" t="s">
        <v>1295</v>
      </c>
      <c r="I39" s="598"/>
      <c r="J39" s="598"/>
    </row>
    <row r="40" spans="1:10" s="6" customFormat="1" ht="11.25" customHeight="1">
      <c r="A40" s="551" t="s">
        <v>420</v>
      </c>
      <c r="B40" s="501">
        <v>690</v>
      </c>
      <c r="C40" s="418"/>
      <c r="D40" s="501" t="s">
        <v>715</v>
      </c>
      <c r="E40" s="588">
        <v>43</v>
      </c>
      <c r="F40" s="588">
        <v>28</v>
      </c>
      <c r="G40" s="588">
        <v>21</v>
      </c>
      <c r="H40" s="588">
        <v>34</v>
      </c>
      <c r="I40" s="598"/>
      <c r="J40" s="598"/>
    </row>
    <row r="41" spans="1:10" s="6" customFormat="1" ht="11.25" customHeight="1">
      <c r="A41" s="551" t="s">
        <v>778</v>
      </c>
      <c r="B41" s="445">
        <v>0.54</v>
      </c>
      <c r="C41" s="418"/>
      <c r="D41" s="501" t="s">
        <v>616</v>
      </c>
      <c r="E41" s="588">
        <v>15</v>
      </c>
      <c r="F41" s="588">
        <v>12</v>
      </c>
      <c r="G41" s="588">
        <v>14</v>
      </c>
      <c r="H41" s="588">
        <v>6</v>
      </c>
      <c r="I41" s="599"/>
      <c r="J41" s="599"/>
    </row>
    <row r="42" spans="1:10" s="6" customFormat="1" ht="11.25" customHeight="1">
      <c r="A42" s="551" t="s">
        <v>780</v>
      </c>
      <c r="B42" s="445">
        <v>0.46</v>
      </c>
      <c r="C42" s="418"/>
      <c r="D42" s="501" t="s">
        <v>557</v>
      </c>
      <c r="E42" s="639" t="s">
        <v>1226</v>
      </c>
      <c r="F42" s="639" t="s">
        <v>1226</v>
      </c>
      <c r="G42" s="639" t="s">
        <v>1226</v>
      </c>
      <c r="H42" s="588">
        <v>1</v>
      </c>
      <c r="I42" s="599"/>
      <c r="J42" s="599"/>
    </row>
    <row r="43" spans="1:10" s="6" customFormat="1" ht="11.25" customHeight="1">
      <c r="A43" s="558"/>
      <c r="B43" s="418"/>
      <c r="C43" s="418"/>
      <c r="D43" s="501" t="s">
        <v>631</v>
      </c>
      <c r="E43" s="588">
        <v>41</v>
      </c>
      <c r="F43" s="588">
        <v>46</v>
      </c>
      <c r="G43" s="588">
        <v>24</v>
      </c>
      <c r="H43" s="588">
        <v>77</v>
      </c>
      <c r="I43" s="599"/>
      <c r="J43" s="599"/>
    </row>
    <row r="44" spans="1:10" s="6" customFormat="1" ht="11.25" customHeight="1">
      <c r="A44" s="558" t="s">
        <v>707</v>
      </c>
      <c r="B44" s="418"/>
      <c r="C44" s="418"/>
      <c r="D44" s="627" t="s">
        <v>1293</v>
      </c>
      <c r="E44" s="605">
        <v>31</v>
      </c>
      <c r="F44" s="605">
        <v>28</v>
      </c>
      <c r="G44" s="605">
        <v>18</v>
      </c>
      <c r="H44" s="605">
        <v>32</v>
      </c>
      <c r="I44" s="599"/>
      <c r="J44" s="599"/>
    </row>
    <row r="45" spans="1:10" s="6" customFormat="1" ht="11.25" customHeight="1">
      <c r="A45" s="366"/>
      <c r="B45" s="558"/>
      <c r="C45" s="418"/>
      <c r="D45" s="627" t="s">
        <v>706</v>
      </c>
      <c r="E45" s="605">
        <v>12</v>
      </c>
      <c r="F45" s="605">
        <v>14</v>
      </c>
      <c r="G45" s="605">
        <v>10</v>
      </c>
      <c r="H45" s="605">
        <v>12</v>
      </c>
      <c r="I45" s="599"/>
      <c r="J45" s="599"/>
    </row>
    <row r="46" spans="1:10" s="6" customFormat="1" ht="11.25" customHeight="1" thickBot="1">
      <c r="A46" s="558"/>
      <c r="B46" s="558"/>
      <c r="C46" s="418"/>
      <c r="D46" s="472" t="s">
        <v>1294</v>
      </c>
      <c r="E46" s="611" t="s">
        <v>1288</v>
      </c>
      <c r="F46" s="611" t="s">
        <v>1288</v>
      </c>
      <c r="G46" s="632">
        <v>2</v>
      </c>
      <c r="H46" s="632">
        <v>2</v>
      </c>
      <c r="I46" s="599"/>
      <c r="J46" s="599"/>
    </row>
    <row r="47" spans="1:10" s="6" customFormat="1" ht="11.25" customHeight="1">
      <c r="A47" s="558"/>
      <c r="B47" s="558"/>
      <c r="C47" s="418"/>
      <c r="D47" s="633" t="s">
        <v>718</v>
      </c>
      <c r="E47" s="634">
        <v>143</v>
      </c>
      <c r="F47" s="634">
        <v>128</v>
      </c>
      <c r="G47" s="634">
        <v>89</v>
      </c>
      <c r="H47" s="634">
        <v>164</v>
      </c>
      <c r="I47" s="599"/>
      <c r="J47" s="599"/>
    </row>
    <row r="48" spans="1:10" s="6" customFormat="1" ht="11.25" customHeight="1">
      <c r="A48" s="558"/>
      <c r="B48" s="558"/>
      <c r="C48" s="418"/>
      <c r="D48" s="637"/>
      <c r="E48" s="638"/>
      <c r="F48" s="638"/>
      <c r="G48" s="638"/>
      <c r="H48" s="638"/>
      <c r="I48" s="599"/>
      <c r="J48" s="599"/>
    </row>
    <row r="49" spans="1:16" s="6" customFormat="1" ht="11.25" customHeight="1">
      <c r="A49" s="558"/>
      <c r="B49" s="558"/>
      <c r="C49" s="418"/>
      <c r="D49" s="635" t="s">
        <v>1298</v>
      </c>
      <c r="E49" s="636" t="s">
        <v>799</v>
      </c>
      <c r="F49" s="636" t="s">
        <v>1284</v>
      </c>
      <c r="G49" s="636" t="s">
        <v>1285</v>
      </c>
      <c r="H49" s="636" t="s">
        <v>1295</v>
      </c>
      <c r="I49" s="599"/>
      <c r="J49" s="599"/>
    </row>
    <row r="50" spans="1:16" s="6" customFormat="1" ht="11.25" customHeight="1">
      <c r="A50" s="558"/>
      <c r="B50" s="558"/>
      <c r="C50" s="418"/>
      <c r="D50" s="628" t="s">
        <v>715</v>
      </c>
      <c r="E50" s="629">
        <v>19</v>
      </c>
      <c r="F50" s="629">
        <v>10</v>
      </c>
      <c r="G50" s="629">
        <v>8</v>
      </c>
      <c r="H50" s="629">
        <v>15</v>
      </c>
      <c r="I50" s="599"/>
      <c r="J50" s="599"/>
    </row>
    <row r="51" spans="1:16" s="6" customFormat="1" ht="11.25" customHeight="1">
      <c r="A51" s="558"/>
      <c r="B51" s="558"/>
      <c r="C51" s="418"/>
      <c r="D51" s="501" t="s">
        <v>616</v>
      </c>
      <c r="E51" s="639" t="s">
        <v>1226</v>
      </c>
      <c r="F51" s="639" t="s">
        <v>1226</v>
      </c>
      <c r="G51" s="639" t="s">
        <v>1226</v>
      </c>
      <c r="H51" s="629">
        <v>1</v>
      </c>
      <c r="I51" s="599"/>
      <c r="J51" s="599"/>
    </row>
    <row r="52" spans="1:16" s="6" customFormat="1" ht="11.25" customHeight="1">
      <c r="A52" s="558"/>
      <c r="B52" s="558"/>
      <c r="C52" s="418"/>
      <c r="D52" s="501" t="s">
        <v>631</v>
      </c>
      <c r="E52" s="639" t="s">
        <v>1226</v>
      </c>
      <c r="F52" s="639" t="s">
        <v>1226</v>
      </c>
      <c r="G52" s="639" t="s">
        <v>1226</v>
      </c>
      <c r="H52" s="629">
        <v>1</v>
      </c>
      <c r="I52" s="599"/>
      <c r="J52" s="599"/>
    </row>
    <row r="53" spans="1:16" s="6" customFormat="1" ht="11.25" customHeight="1" thickBot="1">
      <c r="A53" s="558"/>
      <c r="B53" s="558"/>
      <c r="C53" s="418"/>
      <c r="D53" s="640" t="s">
        <v>1293</v>
      </c>
      <c r="E53" s="641" t="s">
        <v>1226</v>
      </c>
      <c r="F53" s="641" t="s">
        <v>1226</v>
      </c>
      <c r="G53" s="641">
        <v>9</v>
      </c>
      <c r="H53" s="632">
        <v>14</v>
      </c>
      <c r="I53" s="599"/>
      <c r="J53" s="599"/>
    </row>
    <row r="54" spans="1:16" ht="11.25" customHeight="1">
      <c r="A54" s="542"/>
      <c r="B54" s="542"/>
      <c r="C54" s="542"/>
      <c r="D54" s="615" t="s">
        <v>708</v>
      </c>
      <c r="E54" s="616">
        <v>19</v>
      </c>
      <c r="F54" s="616">
        <v>14</v>
      </c>
      <c r="G54" s="616">
        <v>17</v>
      </c>
      <c r="H54" s="616">
        <f>SUM(H50:H53)</f>
        <v>31</v>
      </c>
      <c r="I54" s="578"/>
      <c r="J54" s="578"/>
    </row>
    <row r="55" spans="1:16" ht="11.25" customHeight="1">
      <c r="A55" s="542"/>
      <c r="B55" s="542"/>
      <c r="C55" s="542"/>
      <c r="D55" s="542"/>
      <c r="E55" s="542"/>
      <c r="F55" s="542"/>
      <c r="G55" s="542"/>
      <c r="H55" s="543"/>
      <c r="I55" s="578"/>
      <c r="J55" s="578"/>
    </row>
    <row r="56" spans="1:16" s="11" customFormat="1" ht="11.25" customHeight="1">
      <c r="A56" s="574" t="s">
        <v>436</v>
      </c>
      <c r="B56" s="575"/>
      <c r="C56" s="575"/>
      <c r="D56" s="542"/>
      <c r="E56" s="542"/>
      <c r="F56" s="542"/>
      <c r="G56" s="542"/>
      <c r="H56" s="543"/>
      <c r="I56" s="600"/>
      <c r="J56" s="600"/>
    </row>
    <row r="57" spans="1:16" s="11" customFormat="1" ht="11.25" customHeight="1">
      <c r="A57" s="574" t="s">
        <v>437</v>
      </c>
      <c r="B57" s="575"/>
      <c r="C57" s="575"/>
      <c r="D57" s="575"/>
      <c r="E57" s="575"/>
      <c r="F57" s="575"/>
      <c r="G57" s="575"/>
      <c r="H57" s="575"/>
      <c r="I57" s="600"/>
      <c r="J57" s="600"/>
    </row>
    <row r="58" spans="1:16" ht="11.25" customHeight="1">
      <c r="A58" s="601"/>
      <c r="B58" s="542"/>
      <c r="C58" s="542"/>
      <c r="D58" s="575"/>
      <c r="E58" s="575"/>
      <c r="F58" s="575"/>
      <c r="G58" s="575"/>
      <c r="H58" s="575"/>
      <c r="I58" s="578"/>
      <c r="J58" s="578"/>
    </row>
    <row r="59" spans="1:16" ht="9" customHeight="1">
      <c r="A59" s="511" t="s">
        <v>1133</v>
      </c>
      <c r="B59" s="542"/>
      <c r="C59" s="542"/>
      <c r="D59" s="542"/>
      <c r="E59" s="542"/>
      <c r="F59" s="542"/>
      <c r="G59" s="542"/>
      <c r="H59" s="543"/>
      <c r="I59" s="578"/>
      <c r="J59" s="578"/>
      <c r="P59" s="14"/>
    </row>
    <row r="60" spans="1:16" s="133" customFormat="1" ht="9" customHeight="1">
      <c r="A60" s="511" t="s">
        <v>1996</v>
      </c>
      <c r="B60" s="511"/>
      <c r="C60" s="511"/>
      <c r="D60" s="542"/>
      <c r="E60" s="542"/>
      <c r="F60" s="542"/>
      <c r="G60" s="542"/>
      <c r="H60" s="543"/>
      <c r="I60" s="602"/>
      <c r="J60" s="602"/>
    </row>
    <row r="61" spans="1:16">
      <c r="A61" s="603"/>
      <c r="D61" s="511"/>
      <c r="E61" s="511"/>
      <c r="F61" s="511"/>
      <c r="G61" s="511"/>
      <c r="H61" s="511"/>
      <c r="I61" s="369"/>
      <c r="J61" s="369"/>
    </row>
    <row r="62" spans="1:16">
      <c r="A62" s="13"/>
      <c r="H62" s="369"/>
    </row>
    <row r="63" spans="1:16">
      <c r="A63" s="13"/>
    </row>
    <row r="64" spans="1:16">
      <c r="A64" s="13"/>
    </row>
    <row r="65" spans="1:1">
      <c r="A65" s="13"/>
    </row>
    <row r="66" spans="1:1">
      <c r="A66" s="13"/>
    </row>
  </sheetData>
  <customSheetViews>
    <customSheetView guid="{45C7F253-5639-4BAF-B155-10DC005D38AE}" scale="150">
      <selection activeCell="D29" sqref="D29"/>
      <pageMargins left="0.7" right="0.7" top="0.75" bottom="0.75" header="0.3" footer="0.3"/>
    </customSheetView>
    <customSheetView guid="{FF019918-1126-E741-80E5-10DFF1610F9B}" scale="150">
      <selection activeCell="D29" sqref="D29"/>
      <pageMargins left="0.7" right="0.7" top="0.75" bottom="0.75" header="0.3" footer="0.3"/>
    </customSheetView>
  </customSheetViews>
  <mergeCells count="1">
    <mergeCell ref="A1:J1"/>
  </mergeCells>
  <phoneticPr fontId="62" type="noConversion"/>
  <hyperlinks>
    <hyperlink ref="D3" r:id="rId1"/>
  </hyperlinks>
  <pageMargins left="0.75" right="0.75" top="1" bottom="1" header="0.5" footer="0.5"/>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Normal="100" workbookViewId="0">
      <selection sqref="A1:H1"/>
    </sheetView>
  </sheetViews>
  <sheetFormatPr defaultColWidth="8.85546875" defaultRowHeight="15"/>
  <cols>
    <col min="1" max="1" width="30.42578125" style="14" customWidth="1"/>
    <col min="2" max="7" width="10.42578125" style="14" customWidth="1"/>
    <col min="8" max="8" width="14.140625" style="77" customWidth="1"/>
    <col min="9" max="14" width="8.85546875" style="77"/>
    <col min="15" max="16384" width="8.85546875" style="14"/>
  </cols>
  <sheetData>
    <row r="1" spans="1:14" ht="12.75" customHeight="1">
      <c r="A1" s="836" t="s">
        <v>709</v>
      </c>
      <c r="B1" s="819"/>
      <c r="C1" s="819"/>
      <c r="D1" s="819"/>
      <c r="E1" s="819"/>
      <c r="F1" s="819"/>
      <c r="G1" s="819"/>
      <c r="H1" s="819"/>
      <c r="I1" s="14"/>
      <c r="J1" s="14"/>
      <c r="K1" s="14"/>
      <c r="L1" s="14"/>
      <c r="M1" s="14"/>
      <c r="N1" s="14"/>
    </row>
    <row r="2" spans="1:14" ht="11.25" customHeight="1">
      <c r="A2" s="542"/>
      <c r="B2" s="542"/>
      <c r="C2" s="542"/>
      <c r="D2" s="542"/>
      <c r="E2" s="542"/>
      <c r="F2" s="542"/>
      <c r="G2" s="542"/>
      <c r="H2" s="543"/>
      <c r="I2" s="17"/>
      <c r="J2" s="17"/>
      <c r="K2" s="17"/>
    </row>
    <row r="3" spans="1:14" ht="12.75" customHeight="1">
      <c r="A3" s="544" t="s">
        <v>836</v>
      </c>
      <c r="B3" s="545"/>
      <c r="C3" s="545"/>
      <c r="D3" s="545"/>
      <c r="E3" s="545"/>
      <c r="F3" s="417" t="s">
        <v>1251</v>
      </c>
      <c r="G3" s="545"/>
      <c r="H3" s="544"/>
      <c r="I3" s="366"/>
      <c r="J3" s="141"/>
      <c r="K3" s="141"/>
      <c r="L3" s="14"/>
      <c r="M3" s="14"/>
      <c r="N3" s="14"/>
    </row>
    <row r="4" spans="1:14" ht="11.25" customHeight="1">
      <c r="A4" s="546" t="s">
        <v>665</v>
      </c>
      <c r="B4" s="547" t="s">
        <v>666</v>
      </c>
      <c r="C4" s="547" t="s">
        <v>667</v>
      </c>
      <c r="D4" s="547" t="s">
        <v>759</v>
      </c>
      <c r="E4" s="548"/>
      <c r="F4" s="549" t="s">
        <v>760</v>
      </c>
      <c r="G4" s="548"/>
      <c r="H4" s="550"/>
      <c r="I4" s="17"/>
      <c r="J4" s="17"/>
      <c r="K4" s="17"/>
    </row>
    <row r="5" spans="1:14" ht="11.25" customHeight="1">
      <c r="A5" s="551" t="s">
        <v>1252</v>
      </c>
      <c r="B5" s="552" t="s">
        <v>566</v>
      </c>
      <c r="C5" s="553"/>
      <c r="D5" s="553"/>
      <c r="E5" s="418"/>
      <c r="F5" s="554" t="s">
        <v>567</v>
      </c>
      <c r="G5" s="554"/>
      <c r="H5" s="550"/>
      <c r="I5" s="17"/>
      <c r="J5" s="17"/>
      <c r="K5" s="17"/>
    </row>
    <row r="6" spans="1:14" ht="11.25" customHeight="1">
      <c r="A6" s="551" t="s">
        <v>568</v>
      </c>
      <c r="B6" s="552" t="s">
        <v>566</v>
      </c>
      <c r="C6" s="553" t="s">
        <v>1253</v>
      </c>
      <c r="D6" s="553"/>
      <c r="E6" s="418"/>
      <c r="F6" s="554" t="s">
        <v>569</v>
      </c>
      <c r="G6" s="554"/>
      <c r="H6" s="550"/>
      <c r="I6" s="17"/>
      <c r="J6" s="17"/>
      <c r="K6" s="17"/>
    </row>
    <row r="7" spans="1:14" ht="11.25" customHeight="1">
      <c r="A7" s="551" t="s">
        <v>649</v>
      </c>
      <c r="B7" s="555"/>
      <c r="C7" s="552" t="s">
        <v>566</v>
      </c>
      <c r="D7" s="553"/>
      <c r="E7" s="556"/>
      <c r="F7" s="557" t="s">
        <v>650</v>
      </c>
      <c r="G7" s="554"/>
      <c r="H7" s="550"/>
      <c r="I7" s="135"/>
      <c r="J7" s="135"/>
      <c r="K7" s="135"/>
      <c r="L7" s="80"/>
    </row>
    <row r="8" spans="1:14" ht="11.25" customHeight="1">
      <c r="A8" s="551" t="s">
        <v>652</v>
      </c>
      <c r="B8" s="555"/>
      <c r="C8" s="552" t="s">
        <v>566</v>
      </c>
      <c r="D8" s="553"/>
      <c r="E8" s="556"/>
      <c r="F8" s="557" t="s">
        <v>653</v>
      </c>
      <c r="G8" s="554"/>
      <c r="H8" s="550"/>
      <c r="I8" s="135"/>
      <c r="J8" s="135"/>
      <c r="K8" s="135"/>
      <c r="L8" s="80"/>
    </row>
    <row r="9" spans="1:14" ht="11.25" customHeight="1">
      <c r="A9" s="551" t="s">
        <v>805</v>
      </c>
      <c r="B9" s="555"/>
      <c r="C9" s="552" t="s">
        <v>566</v>
      </c>
      <c r="D9" s="553"/>
      <c r="E9" s="556"/>
      <c r="F9" s="557" t="s">
        <v>806</v>
      </c>
      <c r="G9" s="554"/>
      <c r="H9" s="550"/>
      <c r="I9" s="135"/>
      <c r="J9" s="135"/>
      <c r="K9" s="135"/>
      <c r="L9" s="80"/>
    </row>
    <row r="10" spans="1:14" ht="11.25" customHeight="1">
      <c r="A10" s="551" t="s">
        <v>918</v>
      </c>
      <c r="B10" s="555"/>
      <c r="C10" s="552" t="s">
        <v>566</v>
      </c>
      <c r="D10" s="553"/>
      <c r="E10" s="556"/>
      <c r="F10" s="557"/>
      <c r="G10" s="554"/>
      <c r="H10" s="550"/>
      <c r="I10" s="135"/>
      <c r="J10" s="135"/>
      <c r="K10" s="135"/>
      <c r="L10" s="80"/>
    </row>
    <row r="11" spans="1:14" ht="11.25" customHeight="1">
      <c r="A11" s="551" t="s">
        <v>1023</v>
      </c>
      <c r="B11" s="555"/>
      <c r="C11" s="552" t="s">
        <v>566</v>
      </c>
      <c r="D11" s="553"/>
      <c r="E11" s="556"/>
      <c r="F11" s="557"/>
      <c r="G11" s="554"/>
      <c r="H11" s="550"/>
      <c r="I11" s="135"/>
      <c r="J11" s="135"/>
      <c r="K11" s="135"/>
      <c r="L11" s="80"/>
    </row>
    <row r="12" spans="1:14" ht="11.25" customHeight="1">
      <c r="A12" s="491" t="s">
        <v>1254</v>
      </c>
      <c r="B12" s="555"/>
      <c r="C12" s="552" t="s">
        <v>566</v>
      </c>
      <c r="D12" s="553"/>
      <c r="E12" s="556"/>
      <c r="F12" s="557"/>
      <c r="G12" s="554"/>
      <c r="H12" s="550"/>
      <c r="I12" s="135"/>
      <c r="J12" s="135"/>
      <c r="K12" s="135"/>
      <c r="L12" s="80"/>
    </row>
    <row r="13" spans="1:14" ht="11.25" customHeight="1">
      <c r="A13" s="551" t="s">
        <v>825</v>
      </c>
      <c r="B13" s="555"/>
      <c r="C13" s="552" t="s">
        <v>566</v>
      </c>
      <c r="D13" s="553"/>
      <c r="E13" s="556"/>
      <c r="F13" s="557"/>
      <c r="G13" s="554"/>
      <c r="H13" s="550"/>
      <c r="I13" s="135"/>
      <c r="J13" s="135"/>
      <c r="K13" s="135"/>
      <c r="L13" s="80"/>
    </row>
    <row r="14" spans="1:14" ht="11.25" customHeight="1">
      <c r="A14" s="551" t="s">
        <v>826</v>
      </c>
      <c r="B14" s="555"/>
      <c r="C14" s="553"/>
      <c r="D14" s="552" t="s">
        <v>566</v>
      </c>
      <c r="E14" s="556"/>
      <c r="F14" s="557"/>
      <c r="G14" s="554"/>
      <c r="H14" s="550"/>
      <c r="I14" s="135"/>
      <c r="J14" s="135"/>
      <c r="K14" s="135"/>
      <c r="L14" s="80"/>
    </row>
    <row r="15" spans="1:14" ht="11.25" customHeight="1">
      <c r="A15" s="551" t="s">
        <v>731</v>
      </c>
      <c r="B15" s="555"/>
      <c r="C15" s="553"/>
      <c r="D15" s="552" t="s">
        <v>566</v>
      </c>
      <c r="E15" s="556"/>
      <c r="F15" s="557"/>
      <c r="G15" s="554"/>
      <c r="H15" s="550"/>
      <c r="I15" s="135"/>
      <c r="J15" s="135"/>
      <c r="K15" s="135"/>
      <c r="L15" s="80"/>
    </row>
    <row r="16" spans="1:14" ht="11.25" customHeight="1">
      <c r="A16" s="551" t="s">
        <v>732</v>
      </c>
      <c r="B16" s="555"/>
      <c r="C16" s="553"/>
      <c r="D16" s="552" t="s">
        <v>566</v>
      </c>
      <c r="E16" s="556"/>
      <c r="F16" s="557"/>
      <c r="G16" s="554"/>
      <c r="H16" s="550"/>
      <c r="I16" s="135"/>
      <c r="J16" s="135"/>
      <c r="K16" s="135"/>
      <c r="L16" s="80"/>
    </row>
    <row r="17" spans="1:14" ht="11.25" customHeight="1">
      <c r="A17" s="558"/>
      <c r="B17" s="558"/>
      <c r="C17" s="418"/>
      <c r="D17" s="418"/>
      <c r="E17" s="556"/>
      <c r="F17" s="557"/>
      <c r="G17" s="554"/>
      <c r="H17" s="550"/>
      <c r="I17" s="135"/>
      <c r="J17" s="135"/>
      <c r="K17" s="135"/>
      <c r="L17" s="80"/>
    </row>
    <row r="18" spans="1:14" ht="12.75" customHeight="1">
      <c r="A18" s="544" t="s">
        <v>733</v>
      </c>
      <c r="B18" s="545"/>
      <c r="C18" s="545"/>
      <c r="D18" s="545"/>
      <c r="E18" s="545"/>
      <c r="F18" s="417"/>
      <c r="G18" s="545"/>
      <c r="H18" s="544"/>
      <c r="I18" s="142"/>
      <c r="J18" s="142"/>
      <c r="K18" s="142"/>
      <c r="L18" s="81"/>
      <c r="M18" s="14"/>
      <c r="N18" s="14"/>
    </row>
    <row r="19" spans="1:14" ht="11.25" customHeight="1">
      <c r="A19" s="558" t="s">
        <v>1255</v>
      </c>
      <c r="B19" s="558" t="s">
        <v>1256</v>
      </c>
      <c r="C19" s="418"/>
      <c r="D19" s="418"/>
      <c r="E19" s="556"/>
      <c r="F19" s="557"/>
      <c r="G19" s="554"/>
      <c r="H19" s="550"/>
      <c r="I19" s="80"/>
      <c r="J19" s="80"/>
      <c r="K19" s="80"/>
      <c r="L19" s="80"/>
    </row>
    <row r="20" spans="1:14" ht="11.25" customHeight="1">
      <c r="A20" s="558"/>
      <c r="B20" s="558"/>
      <c r="C20" s="418"/>
      <c r="D20" s="418"/>
      <c r="E20" s="556"/>
      <c r="F20" s="557"/>
      <c r="G20" s="554"/>
      <c r="H20" s="550"/>
      <c r="I20" s="80"/>
      <c r="J20" s="80"/>
      <c r="K20" s="80"/>
      <c r="L20" s="80"/>
    </row>
    <row r="21" spans="1:14" ht="12.75" customHeight="1">
      <c r="A21" s="544" t="s">
        <v>830</v>
      </c>
      <c r="B21" s="545"/>
      <c r="C21" s="545"/>
      <c r="D21" s="545"/>
      <c r="E21" s="545"/>
      <c r="F21" s="417" t="s">
        <v>1257</v>
      </c>
      <c r="G21" s="545"/>
      <c r="H21" s="544"/>
      <c r="I21" s="81"/>
      <c r="J21" s="81"/>
      <c r="K21" s="81"/>
      <c r="L21" s="81"/>
      <c r="M21" s="14"/>
      <c r="N21" s="14"/>
    </row>
    <row r="22" spans="1:14" s="138" customFormat="1" ht="11.25" customHeight="1">
      <c r="A22" s="559" t="s">
        <v>1258</v>
      </c>
      <c r="B22" s="397"/>
      <c r="C22" s="397"/>
      <c r="D22" s="397"/>
      <c r="E22" s="397"/>
      <c r="F22" s="397"/>
      <c r="G22" s="397"/>
      <c r="H22" s="397"/>
      <c r="I22" s="137"/>
      <c r="J22" s="137"/>
      <c r="K22" s="137"/>
      <c r="L22" s="137"/>
      <c r="M22" s="136"/>
      <c r="N22" s="136"/>
    </row>
    <row r="23" spans="1:14" s="138" customFormat="1" ht="11.25" customHeight="1">
      <c r="A23" s="560" t="s">
        <v>1259</v>
      </c>
      <c r="B23" s="397"/>
      <c r="C23" s="397"/>
      <c r="D23" s="397"/>
      <c r="E23" s="397"/>
      <c r="F23" s="397"/>
      <c r="G23" s="397"/>
      <c r="H23" s="397"/>
      <c r="I23" s="137"/>
      <c r="J23" s="137"/>
      <c r="K23" s="137"/>
      <c r="L23" s="137"/>
      <c r="M23" s="136"/>
      <c r="N23" s="136"/>
    </row>
    <row r="24" spans="1:14" s="138" customFormat="1" ht="11.25" customHeight="1">
      <c r="A24" s="397" t="s">
        <v>1260</v>
      </c>
      <c r="B24" s="397"/>
      <c r="C24" s="397"/>
      <c r="D24" s="397"/>
      <c r="E24" s="397"/>
      <c r="F24" s="397"/>
      <c r="G24" s="397"/>
      <c r="H24" s="397"/>
      <c r="I24" s="137"/>
      <c r="J24" s="137"/>
      <c r="K24" s="137"/>
      <c r="L24" s="137"/>
      <c r="M24" s="136"/>
      <c r="N24" s="136"/>
    </row>
    <row r="25" spans="1:14" s="138" customFormat="1" ht="11.25" customHeight="1">
      <c r="A25" s="397" t="s">
        <v>1261</v>
      </c>
      <c r="B25" s="397"/>
      <c r="C25" s="397"/>
      <c r="D25" s="397"/>
      <c r="E25" s="397"/>
      <c r="F25" s="397"/>
      <c r="G25" s="397"/>
      <c r="H25" s="397"/>
      <c r="I25" s="137"/>
      <c r="J25" s="137"/>
      <c r="K25" s="137"/>
      <c r="L25" s="137"/>
      <c r="M25" s="136"/>
      <c r="N25" s="136"/>
    </row>
    <row r="26" spans="1:14" s="138" customFormat="1" ht="11.25" customHeight="1">
      <c r="A26" s="397" t="s">
        <v>1262</v>
      </c>
      <c r="B26" s="397"/>
      <c r="C26" s="397"/>
      <c r="D26" s="397"/>
      <c r="E26" s="397"/>
      <c r="F26" s="397"/>
      <c r="G26" s="397"/>
      <c r="H26" s="397"/>
      <c r="I26" s="137"/>
      <c r="J26" s="137"/>
      <c r="K26" s="137"/>
      <c r="L26" s="137"/>
      <c r="M26" s="136"/>
      <c r="N26" s="136"/>
    </row>
    <row r="27" spans="1:14" ht="11.25" customHeight="1">
      <c r="A27" s="560" t="s">
        <v>1263</v>
      </c>
      <c r="B27" s="397"/>
      <c r="C27" s="397"/>
      <c r="D27" s="397"/>
      <c r="E27" s="397"/>
      <c r="F27" s="397"/>
      <c r="G27" s="397"/>
      <c r="H27" s="397"/>
      <c r="I27" s="80"/>
      <c r="J27" s="80"/>
      <c r="K27" s="80"/>
      <c r="L27" s="80"/>
    </row>
    <row r="28" spans="1:14" ht="12.75" customHeight="1">
      <c r="A28" s="558"/>
      <c r="B28" s="550"/>
      <c r="C28" s="550"/>
      <c r="D28" s="550"/>
      <c r="E28" s="550"/>
      <c r="F28" s="550"/>
      <c r="G28" s="550"/>
      <c r="H28" s="550"/>
      <c r="I28" s="14"/>
      <c r="J28" s="14"/>
      <c r="K28" s="14"/>
      <c r="L28" s="14"/>
      <c r="M28" s="14"/>
      <c r="N28" s="14"/>
    </row>
    <row r="29" spans="1:14" s="140" customFormat="1" ht="11.25" customHeight="1">
      <c r="A29" s="561" t="s">
        <v>1264</v>
      </c>
      <c r="B29" s="562"/>
      <c r="C29" s="562"/>
      <c r="D29" s="562"/>
      <c r="E29" s="562"/>
      <c r="F29" s="417" t="s">
        <v>1265</v>
      </c>
      <c r="G29" s="545"/>
      <c r="H29" s="544"/>
      <c r="I29" s="17"/>
    </row>
    <row r="30" spans="1:14" s="140" customFormat="1" ht="11.25" customHeight="1">
      <c r="A30" s="563" t="s">
        <v>579</v>
      </c>
      <c r="B30" s="564"/>
      <c r="C30" s="565"/>
      <c r="D30" s="564"/>
      <c r="E30" s="566"/>
      <c r="F30" s="566"/>
      <c r="G30" s="566"/>
      <c r="H30" s="567"/>
      <c r="I30" s="17"/>
    </row>
    <row r="31" spans="1:14" s="140" customFormat="1" ht="11.25" customHeight="1">
      <c r="A31" s="566" t="s">
        <v>1266</v>
      </c>
      <c r="B31" s="565"/>
      <c r="C31" s="565"/>
      <c r="D31" s="565"/>
      <c r="E31" s="566"/>
      <c r="F31" s="566"/>
      <c r="G31" s="566"/>
      <c r="H31" s="567"/>
      <c r="I31" s="17"/>
    </row>
    <row r="32" spans="1:14" s="140" customFormat="1" ht="11.25" customHeight="1">
      <c r="A32" s="566" t="s">
        <v>1267</v>
      </c>
      <c r="B32" s="565"/>
      <c r="C32" s="565"/>
      <c r="D32" s="565"/>
      <c r="E32" s="566"/>
      <c r="F32" s="566"/>
      <c r="G32" s="566"/>
      <c r="H32" s="567"/>
      <c r="I32" s="17"/>
      <c r="J32" s="17"/>
      <c r="K32" s="17"/>
      <c r="L32" s="17"/>
    </row>
    <row r="33" spans="1:12" s="140" customFormat="1" ht="11.25" customHeight="1">
      <c r="A33" s="565" t="s">
        <v>831</v>
      </c>
      <c r="B33" s="565"/>
      <c r="C33" s="565"/>
      <c r="D33" s="565"/>
      <c r="E33" s="566"/>
      <c r="F33" s="566"/>
      <c r="G33" s="566"/>
      <c r="H33" s="567"/>
      <c r="I33" s="17"/>
      <c r="J33" s="17"/>
      <c r="K33" s="17"/>
      <c r="L33" s="17"/>
    </row>
    <row r="34" spans="1:12" s="140" customFormat="1" ht="11.25" customHeight="1">
      <c r="A34" s="566" t="s">
        <v>1268</v>
      </c>
      <c r="B34" s="565"/>
      <c r="C34" s="565"/>
      <c r="D34" s="565"/>
      <c r="E34" s="566"/>
      <c r="F34" s="566"/>
      <c r="G34" s="566"/>
      <c r="H34" s="567"/>
      <c r="I34" s="17"/>
      <c r="J34" s="17"/>
      <c r="K34" s="17"/>
      <c r="L34" s="17"/>
    </row>
    <row r="35" spans="1:12" s="140" customFormat="1" ht="11.25" customHeight="1">
      <c r="A35" s="565" t="s">
        <v>832</v>
      </c>
      <c r="B35" s="565"/>
      <c r="C35" s="565"/>
      <c r="D35" s="565"/>
      <c r="E35" s="566"/>
      <c r="F35" s="566"/>
      <c r="G35" s="566"/>
      <c r="H35" s="567"/>
      <c r="I35" s="17"/>
      <c r="J35" s="17"/>
      <c r="K35" s="17"/>
      <c r="L35" s="17"/>
    </row>
    <row r="36" spans="1:12" s="140" customFormat="1" ht="11.25" customHeight="1">
      <c r="A36" s="566" t="s">
        <v>1269</v>
      </c>
      <c r="B36" s="565"/>
      <c r="C36" s="565"/>
      <c r="D36" s="565"/>
      <c r="E36" s="566"/>
      <c r="F36" s="566"/>
      <c r="G36" s="566"/>
      <c r="H36" s="567"/>
      <c r="I36" s="17"/>
      <c r="J36" s="139"/>
      <c r="K36" s="17"/>
      <c r="L36" s="17"/>
    </row>
    <row r="37" spans="1:12" s="140" customFormat="1" ht="11.25" customHeight="1">
      <c r="A37" s="565" t="s">
        <v>1270</v>
      </c>
      <c r="B37" s="565"/>
      <c r="C37" s="565"/>
      <c r="D37" s="565"/>
      <c r="E37" s="566"/>
      <c r="F37" s="566"/>
      <c r="G37" s="566"/>
      <c r="H37" s="567"/>
      <c r="I37" s="17"/>
      <c r="J37" s="17"/>
      <c r="K37" s="17"/>
      <c r="L37" s="17"/>
    </row>
    <row r="38" spans="1:12" s="140" customFormat="1" ht="11.25" customHeight="1">
      <c r="A38" s="566" t="s">
        <v>1271</v>
      </c>
      <c r="B38" s="565"/>
      <c r="C38" s="565"/>
      <c r="D38" s="565"/>
      <c r="E38" s="566"/>
      <c r="F38" s="566"/>
      <c r="G38" s="566"/>
      <c r="H38" s="567"/>
      <c r="I38" s="17"/>
      <c r="J38" s="17"/>
      <c r="K38" s="17"/>
      <c r="L38" s="17"/>
    </row>
    <row r="39" spans="1:12" s="140" customFormat="1" ht="11.25" customHeight="1">
      <c r="A39" s="558"/>
      <c r="B39" s="550"/>
      <c r="C39" s="550"/>
      <c r="D39" s="550"/>
      <c r="E39" s="550"/>
      <c r="F39" s="550"/>
      <c r="G39" s="550"/>
      <c r="H39" s="550"/>
      <c r="I39" s="17"/>
      <c r="J39" s="17"/>
      <c r="K39" s="17"/>
      <c r="L39" s="17"/>
    </row>
    <row r="40" spans="1:12" s="140" customFormat="1" ht="11.25" customHeight="1">
      <c r="A40" s="561" t="s">
        <v>1272</v>
      </c>
      <c r="B40" s="562"/>
      <c r="C40" s="562"/>
      <c r="D40" s="562"/>
      <c r="E40" s="562"/>
      <c r="F40" s="417" t="s">
        <v>1273</v>
      </c>
      <c r="G40" s="545"/>
      <c r="H40" s="544"/>
      <c r="I40" s="17"/>
      <c r="J40" s="17"/>
      <c r="K40" s="17"/>
      <c r="L40" s="17"/>
    </row>
    <row r="41" spans="1:12" s="140" customFormat="1" ht="11.25" customHeight="1">
      <c r="A41" s="568" t="s">
        <v>1274</v>
      </c>
      <c r="B41" s="569"/>
      <c r="C41" s="570"/>
      <c r="D41" s="569"/>
      <c r="E41" s="571"/>
      <c r="F41" s="566"/>
      <c r="G41" s="566"/>
      <c r="H41" s="567"/>
      <c r="I41" s="17"/>
      <c r="J41" s="17"/>
      <c r="K41" s="17"/>
      <c r="L41" s="17"/>
    </row>
    <row r="42" spans="1:12" s="140" customFormat="1" ht="11.25" customHeight="1">
      <c r="A42" s="565" t="s">
        <v>1275</v>
      </c>
      <c r="B42" s="565"/>
      <c r="C42" s="565"/>
      <c r="D42" s="565"/>
      <c r="E42" s="566"/>
      <c r="F42" s="566"/>
      <c r="G42" s="566"/>
      <c r="H42" s="567"/>
      <c r="I42" s="17"/>
      <c r="J42" s="17"/>
      <c r="K42" s="17"/>
      <c r="L42" s="17"/>
    </row>
    <row r="43" spans="1:12" s="140" customFormat="1" ht="11.25" customHeight="1">
      <c r="A43" s="566" t="s">
        <v>1276</v>
      </c>
      <c r="B43" s="565"/>
      <c r="C43" s="565"/>
      <c r="D43" s="565"/>
      <c r="E43" s="566"/>
      <c r="F43" s="566"/>
      <c r="G43" s="566"/>
      <c r="H43" s="567"/>
      <c r="I43" s="17"/>
      <c r="J43" s="17"/>
      <c r="K43" s="17"/>
      <c r="L43" s="17"/>
    </row>
    <row r="44" spans="1:12" s="140" customFormat="1" ht="11.25" customHeight="1">
      <c r="A44" s="565" t="s">
        <v>1277</v>
      </c>
      <c r="B44" s="565"/>
      <c r="C44" s="565"/>
      <c r="D44" s="565"/>
      <c r="E44" s="566"/>
      <c r="F44" s="566"/>
      <c r="G44" s="566"/>
      <c r="H44" s="567"/>
      <c r="I44" s="17"/>
      <c r="J44" s="17"/>
      <c r="K44" s="17"/>
      <c r="L44" s="17"/>
    </row>
    <row r="45" spans="1:12" s="140" customFormat="1" ht="11.25" customHeight="1">
      <c r="A45" s="558"/>
      <c r="B45" s="550"/>
      <c r="C45" s="550"/>
      <c r="D45" s="550"/>
      <c r="E45" s="550"/>
      <c r="F45" s="550"/>
      <c r="G45" s="550"/>
      <c r="H45" s="550"/>
      <c r="I45" s="17"/>
      <c r="J45" s="17"/>
      <c r="K45" s="17"/>
      <c r="L45" s="17"/>
    </row>
    <row r="46" spans="1:12" ht="11.25" customHeight="1">
      <c r="A46" s="561" t="s">
        <v>1278</v>
      </c>
      <c r="B46" s="562"/>
      <c r="C46" s="562"/>
      <c r="D46" s="562"/>
      <c r="E46" s="562"/>
      <c r="F46" s="417" t="s">
        <v>1279</v>
      </c>
      <c r="G46" s="545"/>
      <c r="H46" s="544"/>
      <c r="I46" s="17"/>
      <c r="J46" s="17"/>
      <c r="K46" s="17"/>
      <c r="L46" s="17"/>
    </row>
    <row r="47" spans="1:12" ht="11.25" customHeight="1">
      <c r="A47" s="568" t="s">
        <v>1280</v>
      </c>
      <c r="B47" s="569"/>
      <c r="C47" s="570"/>
      <c r="D47" s="569"/>
      <c r="E47" s="571"/>
      <c r="F47" s="566"/>
      <c r="G47" s="566"/>
      <c r="H47" s="567"/>
      <c r="I47" s="17"/>
      <c r="J47" s="17"/>
      <c r="K47" s="17"/>
      <c r="L47" s="17"/>
    </row>
    <row r="48" spans="1:12" ht="11.25" customHeight="1">
      <c r="A48" s="565" t="s">
        <v>1281</v>
      </c>
      <c r="B48" s="565"/>
      <c r="C48" s="565"/>
      <c r="D48" s="565"/>
      <c r="E48" s="566"/>
      <c r="F48" s="566"/>
      <c r="G48" s="566"/>
      <c r="H48" s="567"/>
    </row>
    <row r="49" spans="1:8" ht="11.25" customHeight="1">
      <c r="A49" s="565" t="s">
        <v>1282</v>
      </c>
      <c r="B49" s="565"/>
      <c r="C49" s="565"/>
      <c r="D49" s="565"/>
      <c r="E49" s="566"/>
      <c r="F49" s="566"/>
      <c r="G49" s="566"/>
      <c r="H49" s="567"/>
    </row>
    <row r="50" spans="1:8" ht="11.25" customHeight="1">
      <c r="A50" s="572"/>
      <c r="B50" s="573"/>
      <c r="C50" s="573"/>
      <c r="D50" s="573"/>
      <c r="E50" s="573"/>
      <c r="F50" s="573"/>
      <c r="G50" s="573"/>
      <c r="H50" s="573"/>
    </row>
    <row r="51" spans="1:8" ht="9" customHeight="1">
      <c r="A51" s="574" t="s">
        <v>436</v>
      </c>
      <c r="B51" s="575"/>
      <c r="C51" s="575"/>
      <c r="D51" s="575"/>
      <c r="E51" s="575"/>
      <c r="F51" s="575"/>
      <c r="G51" s="550"/>
      <c r="H51" s="550"/>
    </row>
    <row r="52" spans="1:8" ht="9" customHeight="1">
      <c r="A52" s="574" t="s">
        <v>437</v>
      </c>
      <c r="B52" s="575"/>
      <c r="C52" s="575"/>
      <c r="D52" s="575"/>
      <c r="E52" s="575"/>
      <c r="F52" s="575"/>
      <c r="G52" s="550"/>
      <c r="H52" s="550"/>
    </row>
    <row r="53" spans="1:8">
      <c r="A53" s="576"/>
      <c r="B53" s="550"/>
      <c r="C53" s="550"/>
      <c r="D53" s="550"/>
      <c r="E53" s="550"/>
      <c r="F53" s="550"/>
      <c r="G53" s="550"/>
      <c r="H53" s="550"/>
    </row>
    <row r="54" spans="1:8">
      <c r="A54" s="511" t="s">
        <v>232</v>
      </c>
      <c r="B54" s="550"/>
      <c r="C54" s="550"/>
      <c r="D54" s="550"/>
      <c r="E54" s="550"/>
      <c r="F54" s="550"/>
      <c r="G54" s="550"/>
      <c r="H54" s="550"/>
    </row>
    <row r="55" spans="1:8">
      <c r="A55" s="511" t="s">
        <v>1135</v>
      </c>
      <c r="B55" s="542"/>
      <c r="C55" s="542"/>
      <c r="D55" s="542"/>
      <c r="E55" s="542"/>
      <c r="F55" s="542"/>
      <c r="G55" s="542"/>
      <c r="H55" s="543"/>
    </row>
  </sheetData>
  <customSheetViews>
    <customSheetView guid="{45C7F253-5639-4BAF-B155-10DC005D38AE}" scale="150" topLeftCell="A24">
      <selection activeCell="K5" sqref="K5"/>
      <pageMargins left="0.7" right="0.7" top="0.75" bottom="0.75" header="0.3" footer="0.3"/>
    </customSheetView>
    <customSheetView guid="{FF019918-1126-E741-80E5-10DFF1610F9B}" scale="150" topLeftCell="A21">
      <selection activeCell="K5" sqref="K5"/>
      <pageMargins left="0.7" right="0.7" top="0.75" bottom="0.75" header="0.3" footer="0.3"/>
    </customSheetView>
  </customSheetViews>
  <mergeCells count="1">
    <mergeCell ref="A1:H1"/>
  </mergeCells>
  <phoneticPr fontId="62" type="noConversion"/>
  <pageMargins left="0.75" right="0.75" top="1" bottom="1" header="0.5" footer="0.5"/>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zoomScaleNormal="100" workbookViewId="0">
      <selection sqref="A1:H1"/>
    </sheetView>
  </sheetViews>
  <sheetFormatPr defaultColWidth="8.85546875" defaultRowHeight="15"/>
  <cols>
    <col min="1" max="1" width="32.42578125" customWidth="1"/>
    <col min="2" max="7" width="10.42578125" style="29" customWidth="1"/>
    <col min="8" max="8" width="15.7109375" style="30" customWidth="1"/>
    <col min="11" max="11" width="13.140625" bestFit="1" customWidth="1"/>
  </cols>
  <sheetData>
    <row r="1" spans="1:11" s="26" customFormat="1" ht="12.75" customHeight="1">
      <c r="A1" s="836" t="s">
        <v>1024</v>
      </c>
      <c r="B1" s="819"/>
      <c r="C1" s="819"/>
      <c r="D1" s="819"/>
      <c r="E1" s="819"/>
      <c r="F1" s="819"/>
      <c r="G1" s="819"/>
      <c r="H1" s="819"/>
    </row>
    <row r="2" spans="1:11" s="26" customFormat="1" ht="11.25" customHeight="1">
      <c r="A2" s="541"/>
      <c r="B2" s="672"/>
      <c r="C2" s="672"/>
      <c r="D2" s="672"/>
      <c r="E2" s="672"/>
      <c r="F2" s="672"/>
      <c r="G2" s="672"/>
      <c r="H2" s="541"/>
    </row>
    <row r="3" spans="1:11" s="146" customFormat="1" ht="12.75" customHeight="1">
      <c r="A3" s="673" t="s">
        <v>1025</v>
      </c>
      <c r="B3" s="674"/>
      <c r="C3" s="675"/>
      <c r="D3" s="675"/>
      <c r="E3" s="675"/>
      <c r="F3" s="675"/>
      <c r="G3" s="675"/>
      <c r="H3" s="676"/>
      <c r="I3" s="366"/>
    </row>
    <row r="4" spans="1:11" s="6" customFormat="1" ht="11.25">
      <c r="A4" s="847" t="s">
        <v>921</v>
      </c>
      <c r="B4" s="848"/>
      <c r="C4" s="677"/>
      <c r="D4" s="678"/>
      <c r="E4" s="678"/>
      <c r="F4" s="678"/>
      <c r="G4" s="678"/>
      <c r="H4" s="550"/>
      <c r="I4" s="366"/>
    </row>
    <row r="5" spans="1:11" s="6" customFormat="1" ht="11.25">
      <c r="A5" s="393" t="s">
        <v>1335</v>
      </c>
      <c r="B5" s="468">
        <v>35861</v>
      </c>
      <c r="C5" s="708">
        <v>1</v>
      </c>
      <c r="D5" s="678"/>
      <c r="E5" s="678"/>
      <c r="F5" s="678"/>
      <c r="G5" s="678"/>
      <c r="H5" s="550"/>
    </row>
    <row r="6" spans="1:11" s="6" customFormat="1" ht="11.25">
      <c r="A6" s="849" t="s">
        <v>1336</v>
      </c>
      <c r="B6" s="850"/>
      <c r="C6" s="709"/>
      <c r="D6" s="678"/>
      <c r="E6" s="678"/>
      <c r="F6" s="678"/>
      <c r="G6" s="678"/>
      <c r="H6" s="550"/>
    </row>
    <row r="7" spans="1:11" s="6" customFormat="1" ht="11.25">
      <c r="A7" s="393" t="s">
        <v>922</v>
      </c>
      <c r="B7" s="468">
        <v>25351</v>
      </c>
      <c r="C7" s="710">
        <f>B7/$B$5</f>
        <v>0.70692395638716155</v>
      </c>
      <c r="D7" s="678"/>
      <c r="E7" s="678"/>
      <c r="F7" s="678"/>
      <c r="G7" s="678"/>
      <c r="H7" s="550"/>
    </row>
    <row r="8" spans="1:11" s="6" customFormat="1" ht="11.25">
      <c r="A8" s="393" t="s">
        <v>1337</v>
      </c>
      <c r="B8" s="468">
        <v>371</v>
      </c>
      <c r="C8" s="710">
        <f>B8/$B$5</f>
        <v>1.0345500683193442E-2</v>
      </c>
      <c r="D8" s="678"/>
      <c r="E8" s="679"/>
      <c r="F8" s="678"/>
      <c r="G8" s="678"/>
      <c r="H8" s="550"/>
    </row>
    <row r="9" spans="1:11" s="6" customFormat="1" ht="11.25">
      <c r="A9" s="393" t="s">
        <v>1338</v>
      </c>
      <c r="B9" s="468">
        <v>2360</v>
      </c>
      <c r="C9" s="710">
        <f t="shared" ref="C9:C14" si="0">B9/$B$5</f>
        <v>6.5809653941607871E-2</v>
      </c>
      <c r="D9" s="678"/>
      <c r="E9" s="678"/>
      <c r="F9" s="678"/>
      <c r="G9" s="678"/>
      <c r="H9" s="550"/>
    </row>
    <row r="10" spans="1:11" s="6" customFormat="1" ht="11.25">
      <c r="A10" s="393" t="s">
        <v>923</v>
      </c>
      <c r="B10" s="468">
        <v>1599</v>
      </c>
      <c r="C10" s="710">
        <f t="shared" si="0"/>
        <v>4.4588829090097877E-2</v>
      </c>
      <c r="D10" s="678"/>
      <c r="E10" s="678"/>
      <c r="F10" s="678"/>
      <c r="G10" s="678"/>
      <c r="H10" s="550"/>
    </row>
    <row r="11" spans="1:11" s="6" customFormat="1" ht="11.25">
      <c r="A11" s="393" t="s">
        <v>1339</v>
      </c>
      <c r="B11" s="468">
        <v>4021</v>
      </c>
      <c r="C11" s="710">
        <f>B11/$B$5</f>
        <v>0.11212738072000224</v>
      </c>
      <c r="D11" s="678"/>
      <c r="E11" s="678"/>
      <c r="F11" s="678"/>
      <c r="G11" s="678"/>
      <c r="H11" s="550"/>
    </row>
    <row r="12" spans="1:11" s="6" customFormat="1" ht="11.25">
      <c r="A12" s="393" t="s">
        <v>1340</v>
      </c>
      <c r="B12" s="468">
        <v>38</v>
      </c>
      <c r="C12" s="710">
        <f t="shared" si="0"/>
        <v>1.0596469702462284E-3</v>
      </c>
      <c r="D12" s="678"/>
      <c r="E12" s="678"/>
      <c r="F12" s="678"/>
      <c r="G12" s="678"/>
      <c r="H12" s="550"/>
    </row>
    <row r="13" spans="1:11" s="6" customFormat="1" ht="11.25">
      <c r="A13" s="393" t="s">
        <v>1341</v>
      </c>
      <c r="B13" s="468">
        <v>2121</v>
      </c>
      <c r="C13" s="710">
        <f t="shared" si="0"/>
        <v>5.9145032207690809E-2</v>
      </c>
      <c r="D13" s="678"/>
      <c r="E13" s="678"/>
      <c r="F13" s="678"/>
      <c r="G13" s="678"/>
      <c r="H13" s="550"/>
    </row>
    <row r="14" spans="1:11" s="6" customFormat="1" ht="11.25">
      <c r="A14" s="393" t="s">
        <v>924</v>
      </c>
      <c r="B14" s="468">
        <f>SUM(B8:B13)</f>
        <v>10510</v>
      </c>
      <c r="C14" s="710">
        <f t="shared" si="0"/>
        <v>0.29307604361283845</v>
      </c>
      <c r="D14" s="680"/>
      <c r="E14" s="678"/>
      <c r="F14" s="678"/>
      <c r="G14" s="678"/>
      <c r="H14" s="550"/>
    </row>
    <row r="15" spans="1:11" s="6" customFormat="1" ht="11.25">
      <c r="A15" s="851" t="s">
        <v>751</v>
      </c>
      <c r="B15" s="852"/>
      <c r="C15" s="677"/>
      <c r="D15" s="678"/>
      <c r="E15" s="678"/>
      <c r="F15" s="678"/>
      <c r="G15" s="678"/>
      <c r="H15" s="550"/>
    </row>
    <row r="16" spans="1:11" s="6" customFormat="1" ht="11.25">
      <c r="A16" s="551" t="s">
        <v>1342</v>
      </c>
      <c r="B16" s="681">
        <v>9358</v>
      </c>
      <c r="C16" s="678"/>
      <c r="D16" s="678"/>
      <c r="E16" s="678"/>
      <c r="F16" s="678"/>
      <c r="G16" s="678"/>
      <c r="H16" s="550"/>
      <c r="I16" s="366"/>
      <c r="K16" s="712"/>
    </row>
    <row r="17" spans="1:11" s="6" customFormat="1" ht="11.25">
      <c r="A17" s="551" t="s">
        <v>752</v>
      </c>
      <c r="B17" s="711">
        <v>5747</v>
      </c>
      <c r="C17" s="678"/>
      <c r="D17" s="678"/>
      <c r="E17" s="678"/>
      <c r="F17" s="678"/>
      <c r="G17" s="678"/>
      <c r="H17" s="550"/>
      <c r="K17" s="712"/>
    </row>
    <row r="18" spans="1:11" s="6" customFormat="1" ht="11.25">
      <c r="A18" s="682"/>
      <c r="B18" s="683"/>
      <c r="C18" s="678"/>
      <c r="D18" s="678"/>
      <c r="E18" s="678"/>
      <c r="F18" s="677"/>
      <c r="G18" s="677"/>
      <c r="H18" s="550"/>
      <c r="K18" s="712"/>
    </row>
    <row r="19" spans="1:11" s="6" customFormat="1" ht="11.25">
      <c r="A19" s="853" t="s">
        <v>1415</v>
      </c>
      <c r="B19" s="853"/>
      <c r="C19" s="677"/>
      <c r="D19" s="677"/>
      <c r="E19" s="677"/>
      <c r="F19" s="677"/>
      <c r="G19" s="677"/>
      <c r="H19" s="550"/>
      <c r="K19" s="712"/>
    </row>
    <row r="20" spans="1:11" s="6" customFormat="1" ht="11.25">
      <c r="A20" s="549"/>
      <c r="B20" s="684" t="s">
        <v>1343</v>
      </c>
      <c r="C20" s="685"/>
      <c r="D20" s="684" t="s">
        <v>1344</v>
      </c>
      <c r="E20" s="685"/>
      <c r="F20" s="677"/>
      <c r="G20" s="677"/>
      <c r="H20" s="550"/>
      <c r="K20" s="712"/>
    </row>
    <row r="21" spans="1:11" s="6" customFormat="1" ht="11.25">
      <c r="A21" s="546" t="s">
        <v>753</v>
      </c>
      <c r="B21" s="547" t="s">
        <v>1345</v>
      </c>
      <c r="C21" s="547" t="s">
        <v>1346</v>
      </c>
      <c r="D21" s="686" t="s">
        <v>1345</v>
      </c>
      <c r="E21" s="686" t="s">
        <v>1346</v>
      </c>
      <c r="F21" s="548"/>
      <c r="G21" s="548"/>
      <c r="H21" s="550"/>
      <c r="K21" s="712"/>
    </row>
    <row r="22" spans="1:11" s="6" customFormat="1" ht="11.25">
      <c r="A22" s="551" t="s">
        <v>1311</v>
      </c>
      <c r="B22" s="687">
        <v>59</v>
      </c>
      <c r="C22" s="555">
        <v>59</v>
      </c>
      <c r="D22" s="687">
        <v>56</v>
      </c>
      <c r="E22" s="687">
        <v>54</v>
      </c>
      <c r="F22" s="688"/>
      <c r="G22" s="689"/>
      <c r="H22" s="550"/>
      <c r="K22" s="712"/>
    </row>
    <row r="23" spans="1:11" s="6" customFormat="1" ht="11.25">
      <c r="A23" s="551" t="s">
        <v>1347</v>
      </c>
      <c r="B23" s="687">
        <v>60</v>
      </c>
      <c r="C23" s="555">
        <v>62</v>
      </c>
      <c r="D23" s="687">
        <v>58</v>
      </c>
      <c r="E23" s="687">
        <v>56</v>
      </c>
      <c r="F23" s="688"/>
      <c r="G23" s="689"/>
      <c r="H23" s="550"/>
      <c r="K23" s="712"/>
    </row>
    <row r="24" spans="1:11" s="6" customFormat="1" ht="11.25">
      <c r="A24" s="546" t="s">
        <v>1028</v>
      </c>
      <c r="B24" s="547" t="s">
        <v>1345</v>
      </c>
      <c r="C24" s="547" t="s">
        <v>1346</v>
      </c>
      <c r="D24" s="547" t="s">
        <v>1345</v>
      </c>
      <c r="E24" s="547" t="s">
        <v>1346</v>
      </c>
      <c r="F24" s="548"/>
      <c r="G24" s="548"/>
      <c r="H24" s="550"/>
    </row>
    <row r="25" spans="1:11" s="6" customFormat="1" ht="11.25">
      <c r="A25" s="551" t="s">
        <v>1311</v>
      </c>
      <c r="B25" s="687">
        <v>57</v>
      </c>
      <c r="C25" s="555">
        <v>57</v>
      </c>
      <c r="D25" s="687">
        <v>55</v>
      </c>
      <c r="E25" s="687">
        <v>56</v>
      </c>
      <c r="F25" s="688"/>
      <c r="G25" s="689"/>
      <c r="H25" s="550"/>
      <c r="K25" s="712"/>
    </row>
    <row r="26" spans="1:11" s="6" customFormat="1" ht="11.25">
      <c r="A26" s="551" t="s">
        <v>1347</v>
      </c>
      <c r="B26" s="687">
        <v>58</v>
      </c>
      <c r="C26" s="555">
        <v>59</v>
      </c>
      <c r="D26" s="687">
        <v>55</v>
      </c>
      <c r="E26" s="687">
        <v>55</v>
      </c>
      <c r="F26" s="688"/>
      <c r="G26" s="689"/>
      <c r="H26" s="550"/>
      <c r="K26" s="712"/>
    </row>
    <row r="27" spans="1:11" s="6" customFormat="1" ht="11.25">
      <c r="A27" s="546" t="s">
        <v>1348</v>
      </c>
      <c r="B27" s="690" t="s">
        <v>1345</v>
      </c>
      <c r="C27" s="547" t="s">
        <v>1346</v>
      </c>
      <c r="D27" s="690" t="s">
        <v>1345</v>
      </c>
      <c r="E27" s="690" t="s">
        <v>1346</v>
      </c>
      <c r="F27" s="688"/>
      <c r="G27" s="689"/>
      <c r="H27" s="550"/>
    </row>
    <row r="28" spans="1:11" s="6" customFormat="1" ht="11.25">
      <c r="A28" s="551" t="s">
        <v>1311</v>
      </c>
      <c r="B28" s="687">
        <v>59</v>
      </c>
      <c r="C28" s="555">
        <v>59</v>
      </c>
      <c r="D28" s="687">
        <v>56</v>
      </c>
      <c r="E28" s="687">
        <v>56</v>
      </c>
      <c r="F28" s="688"/>
      <c r="G28" s="689"/>
      <c r="H28" s="550"/>
    </row>
    <row r="29" spans="1:11" s="6" customFormat="1" ht="11.25">
      <c r="A29" s="551" t="s">
        <v>1347</v>
      </c>
      <c r="B29" s="687">
        <v>62</v>
      </c>
      <c r="C29" s="555">
        <v>63</v>
      </c>
      <c r="D29" s="687">
        <v>57</v>
      </c>
      <c r="E29" s="687">
        <v>56</v>
      </c>
      <c r="F29" s="688"/>
      <c r="G29" s="689"/>
      <c r="H29" s="550"/>
    </row>
    <row r="30" spans="1:11" s="6" customFormat="1" ht="11.25">
      <c r="A30" s="546" t="s">
        <v>1348</v>
      </c>
      <c r="B30" s="690" t="s">
        <v>1349</v>
      </c>
      <c r="C30" s="547" t="s">
        <v>1350</v>
      </c>
      <c r="D30" s="690" t="s">
        <v>1351</v>
      </c>
      <c r="E30" s="690" t="s">
        <v>1350</v>
      </c>
      <c r="F30" s="688"/>
      <c r="G30" s="689"/>
      <c r="H30" s="550"/>
    </row>
    <row r="31" spans="1:11" s="6" customFormat="1" ht="11.25">
      <c r="A31" s="551" t="s">
        <v>1311</v>
      </c>
      <c r="B31" s="553">
        <v>4794</v>
      </c>
      <c r="C31" s="691">
        <v>0.95799999999999996</v>
      </c>
      <c r="D31" s="687">
        <v>210</v>
      </c>
      <c r="E31" s="691">
        <v>4.2000000000000003E-2</v>
      </c>
      <c r="F31" s="688"/>
      <c r="G31" s="689"/>
      <c r="H31" s="550"/>
    </row>
    <row r="32" spans="1:11" s="6" customFormat="1" ht="11.25">
      <c r="A32" s="551" t="s">
        <v>1347</v>
      </c>
      <c r="B32" s="553">
        <v>4766</v>
      </c>
      <c r="C32" s="691">
        <v>0.93710000000000004</v>
      </c>
      <c r="D32" s="687">
        <v>320</v>
      </c>
      <c r="E32" s="691">
        <v>6.2899999999999998E-2</v>
      </c>
      <c r="F32" s="688"/>
      <c r="G32" s="689"/>
      <c r="H32" s="550"/>
      <c r="I32" s="366"/>
    </row>
    <row r="33" spans="1:9" s="6" customFormat="1" ht="11.25">
      <c r="A33" s="550"/>
      <c r="B33" s="678"/>
      <c r="C33" s="678"/>
      <c r="D33" s="678"/>
      <c r="E33" s="678"/>
      <c r="F33" s="678"/>
      <c r="G33" s="678"/>
      <c r="H33" s="550"/>
      <c r="I33" s="366"/>
    </row>
    <row r="34" spans="1:9" s="6" customFormat="1" ht="11.25">
      <c r="A34" s="692" t="s">
        <v>927</v>
      </c>
      <c r="B34" s="693"/>
      <c r="C34" s="678"/>
      <c r="D34" s="678"/>
      <c r="E34" s="678"/>
      <c r="F34" s="678"/>
      <c r="G34" s="678"/>
      <c r="H34" s="550"/>
    </row>
    <row r="35" spans="1:9" s="6" customFormat="1" ht="11.25">
      <c r="A35" s="694"/>
      <c r="B35" s="844" t="s">
        <v>928</v>
      </c>
      <c r="C35" s="844"/>
      <c r="D35" s="844"/>
      <c r="E35" s="678"/>
      <c r="F35" s="678"/>
      <c r="G35" s="678"/>
      <c r="H35" s="550"/>
    </row>
    <row r="36" spans="1:9" s="6" customFormat="1" ht="11.25">
      <c r="A36" s="546" t="s">
        <v>929</v>
      </c>
      <c r="B36" s="547" t="s">
        <v>930</v>
      </c>
      <c r="C36" s="547" t="s">
        <v>931</v>
      </c>
      <c r="D36" s="547" t="s">
        <v>818</v>
      </c>
      <c r="E36" s="678"/>
      <c r="F36" s="678"/>
      <c r="G36" s="678"/>
      <c r="H36" s="550"/>
    </row>
    <row r="37" spans="1:9" s="6" customFormat="1" ht="11.25">
      <c r="A37" s="551" t="s">
        <v>754</v>
      </c>
      <c r="B37" s="695">
        <v>22.6</v>
      </c>
      <c r="C37" s="695">
        <v>20.9</v>
      </c>
      <c r="D37" s="695">
        <v>21.8</v>
      </c>
      <c r="E37" s="678"/>
      <c r="F37" s="678"/>
      <c r="G37" s="678"/>
      <c r="H37" s="550"/>
    </row>
    <row r="38" spans="1:9" s="6" customFormat="1" ht="11.25">
      <c r="A38" s="551" t="s">
        <v>926</v>
      </c>
      <c r="B38" s="695">
        <v>23</v>
      </c>
      <c r="C38" s="695">
        <v>21.1</v>
      </c>
      <c r="D38" s="695">
        <v>21.9</v>
      </c>
      <c r="E38" s="678"/>
      <c r="F38" s="678"/>
      <c r="G38" s="678"/>
      <c r="H38" s="550"/>
    </row>
    <row r="39" spans="1:9" s="6" customFormat="1" ht="11.25">
      <c r="A39" s="551" t="s">
        <v>1026</v>
      </c>
      <c r="B39" s="695">
        <v>22.9</v>
      </c>
      <c r="C39" s="695">
        <v>21.2</v>
      </c>
      <c r="D39" s="695">
        <v>22.1</v>
      </c>
      <c r="E39" s="678"/>
      <c r="F39" s="678"/>
      <c r="G39" s="678"/>
      <c r="H39" s="550"/>
    </row>
    <row r="40" spans="1:9" s="6" customFormat="1" ht="11.25">
      <c r="A40" s="551" t="s">
        <v>526</v>
      </c>
      <c r="B40" s="695">
        <v>23.3</v>
      </c>
      <c r="C40" s="695">
        <v>21.1</v>
      </c>
      <c r="D40" s="695">
        <v>22.1</v>
      </c>
      <c r="E40" s="678"/>
      <c r="F40" s="678"/>
      <c r="G40" s="678"/>
      <c r="H40" s="550"/>
    </row>
    <row r="41" spans="1:9" s="6" customFormat="1" ht="11.25">
      <c r="A41" s="551" t="s">
        <v>1027</v>
      </c>
      <c r="B41" s="695">
        <v>23.3</v>
      </c>
      <c r="C41" s="695">
        <v>21.1</v>
      </c>
      <c r="D41" s="695">
        <v>22.1</v>
      </c>
      <c r="E41" s="678"/>
      <c r="F41" s="678"/>
      <c r="G41" s="678"/>
      <c r="H41" s="550"/>
    </row>
    <row r="42" spans="1:9" s="6" customFormat="1" ht="11.25">
      <c r="A42" s="551" t="s">
        <v>1311</v>
      </c>
      <c r="B42" s="695">
        <v>23.2</v>
      </c>
      <c r="C42" s="695">
        <v>21</v>
      </c>
      <c r="D42" s="695">
        <v>22.1</v>
      </c>
      <c r="E42" s="678"/>
      <c r="F42" s="678"/>
      <c r="G42" s="678"/>
      <c r="H42" s="550"/>
    </row>
    <row r="43" spans="1:9" s="6" customFormat="1" ht="11.25">
      <c r="A43" s="551" t="s">
        <v>1347</v>
      </c>
      <c r="B43" s="695">
        <v>23.2</v>
      </c>
      <c r="C43" s="695">
        <v>21.1</v>
      </c>
      <c r="D43" s="695">
        <v>22.1</v>
      </c>
      <c r="E43" s="678"/>
      <c r="F43" s="678"/>
      <c r="G43" s="678"/>
      <c r="H43" s="550"/>
    </row>
    <row r="44" spans="1:9" ht="11.25" customHeight="1">
      <c r="A44" s="550"/>
      <c r="B44" s="678"/>
      <c r="C44" s="678"/>
      <c r="D44" s="678"/>
      <c r="E44" s="678"/>
      <c r="F44" s="678"/>
      <c r="G44" s="678"/>
      <c r="H44" s="550"/>
    </row>
    <row r="45" spans="1:9" ht="12" customHeight="1">
      <c r="A45" s="713" t="s">
        <v>1352</v>
      </c>
      <c r="B45" s="714"/>
      <c r="C45" s="374"/>
      <c r="D45" s="374"/>
      <c r="E45" s="374"/>
      <c r="F45" s="374"/>
      <c r="G45" s="374"/>
      <c r="H45" s="550"/>
    </row>
    <row r="46" spans="1:9" ht="45">
      <c r="A46" s="715" t="s">
        <v>1124</v>
      </c>
      <c r="B46" s="716" t="s">
        <v>819</v>
      </c>
      <c r="C46" s="716" t="s">
        <v>820</v>
      </c>
      <c r="D46" s="717" t="s">
        <v>1353</v>
      </c>
      <c r="E46" s="718" t="s">
        <v>1183</v>
      </c>
      <c r="F46" s="718" t="s">
        <v>1354</v>
      </c>
      <c r="G46" s="719" t="s">
        <v>1355</v>
      </c>
      <c r="H46" s="696"/>
    </row>
    <row r="47" spans="1:9" ht="12" customHeight="1">
      <c r="A47" s="393" t="s">
        <v>934</v>
      </c>
      <c r="B47" s="466">
        <v>2</v>
      </c>
      <c r="C47" s="466">
        <v>2</v>
      </c>
      <c r="D47" s="466">
        <v>354</v>
      </c>
      <c r="E47" s="720">
        <f>(C47/D47)*100</f>
        <v>0.56497175141242939</v>
      </c>
      <c r="F47" s="710">
        <v>0.89400000000000002</v>
      </c>
      <c r="G47" s="721">
        <v>0.90900000000000003</v>
      </c>
      <c r="H47" s="696"/>
    </row>
    <row r="48" spans="1:9" ht="12" customHeight="1">
      <c r="A48" s="393" t="s">
        <v>935</v>
      </c>
      <c r="B48" s="466">
        <v>5</v>
      </c>
      <c r="C48" s="466">
        <v>5</v>
      </c>
      <c r="D48" s="466">
        <v>338</v>
      </c>
      <c r="E48" s="720">
        <f t="shared" ref="E48:E52" si="1">(C48/D48)*100</f>
        <v>1.4792899408284024</v>
      </c>
      <c r="F48" s="710">
        <v>0.65600000000000003</v>
      </c>
      <c r="G48" s="710">
        <v>0.73199999999999998</v>
      </c>
      <c r="H48" s="696"/>
    </row>
    <row r="49" spans="1:8" ht="12" customHeight="1">
      <c r="A49" s="393" t="s">
        <v>936</v>
      </c>
      <c r="B49" s="466">
        <v>1</v>
      </c>
      <c r="C49" s="466">
        <v>1</v>
      </c>
      <c r="D49" s="466">
        <v>272</v>
      </c>
      <c r="E49" s="720">
        <f t="shared" si="1"/>
        <v>0.36764705882352938</v>
      </c>
      <c r="F49" s="710">
        <v>0.72199999999999998</v>
      </c>
      <c r="G49" s="710">
        <v>0.76100000000000001</v>
      </c>
      <c r="H49" s="696"/>
    </row>
    <row r="50" spans="1:8" ht="12" customHeight="1">
      <c r="A50" s="393" t="s">
        <v>937</v>
      </c>
      <c r="B50" s="466">
        <v>2</v>
      </c>
      <c r="C50" s="466">
        <v>2</v>
      </c>
      <c r="D50" s="466">
        <v>352</v>
      </c>
      <c r="E50" s="720">
        <f t="shared" si="1"/>
        <v>0.56818181818181823</v>
      </c>
      <c r="F50" s="710">
        <v>0.84099999999999997</v>
      </c>
      <c r="G50" s="710">
        <v>0.82599999999999996</v>
      </c>
      <c r="H50" s="696"/>
    </row>
    <row r="51" spans="1:8" ht="12" customHeight="1">
      <c r="A51" s="393" t="s">
        <v>847</v>
      </c>
      <c r="B51" s="466">
        <v>7</v>
      </c>
      <c r="C51" s="466">
        <v>7</v>
      </c>
      <c r="D51" s="466">
        <v>441</v>
      </c>
      <c r="E51" s="720">
        <f t="shared" si="1"/>
        <v>1.5873015873015872</v>
      </c>
      <c r="F51" s="710">
        <v>0.88600000000000001</v>
      </c>
      <c r="G51" s="710">
        <v>0.93300000000000005</v>
      </c>
      <c r="H51" s="696"/>
    </row>
    <row r="52" spans="1:8" ht="11.25" customHeight="1">
      <c r="A52" s="393" t="s">
        <v>848</v>
      </c>
      <c r="B52" s="466">
        <v>1</v>
      </c>
      <c r="C52" s="466">
        <v>1</v>
      </c>
      <c r="D52" s="466">
        <v>320</v>
      </c>
      <c r="E52" s="720">
        <f t="shared" si="1"/>
        <v>0.3125</v>
      </c>
      <c r="F52" s="710">
        <v>0.78100000000000003</v>
      </c>
      <c r="G52" s="710">
        <v>0.77</v>
      </c>
      <c r="H52" s="696"/>
    </row>
    <row r="53" spans="1:8" ht="11.25" customHeight="1">
      <c r="A53" s="393" t="s">
        <v>420</v>
      </c>
      <c r="B53" s="466">
        <f>SUM(B47:B52)</f>
        <v>18</v>
      </c>
      <c r="C53" s="466">
        <f>SUM(C47:C52)</f>
        <v>18</v>
      </c>
      <c r="D53" s="466">
        <f>SUM(D47:D52)</f>
        <v>2077</v>
      </c>
      <c r="E53" s="722">
        <f>(C53/D53)*100</f>
        <v>0.86663456909003378</v>
      </c>
      <c r="F53" s="710">
        <v>0.80100000000000005</v>
      </c>
      <c r="G53" s="710">
        <v>0.82399999999999995</v>
      </c>
      <c r="H53" s="696"/>
    </row>
    <row r="54" spans="1:8" ht="11.25" customHeight="1">
      <c r="A54" s="30"/>
      <c r="B54" s="30"/>
      <c r="C54" s="30"/>
      <c r="D54" s="30"/>
      <c r="E54" s="30"/>
      <c r="F54" s="30"/>
      <c r="G54" s="30"/>
      <c r="H54" s="696"/>
    </row>
    <row r="55" spans="1:8" s="6" customFormat="1" ht="11.25" customHeight="1">
      <c r="A55" s="393" t="s">
        <v>849</v>
      </c>
      <c r="B55" s="723">
        <v>0.64</v>
      </c>
      <c r="C55" s="30"/>
      <c r="D55" s="30"/>
      <c r="E55" s="30"/>
      <c r="F55" s="30"/>
      <c r="G55" s="30"/>
      <c r="H55" s="696"/>
    </row>
    <row r="56" spans="1:8" s="143" customFormat="1">
      <c r="A56" s="393" t="s">
        <v>850</v>
      </c>
      <c r="B56" s="466" t="s">
        <v>226</v>
      </c>
      <c r="C56" s="30"/>
      <c r="D56" s="30"/>
      <c r="E56" s="30"/>
      <c r="F56" s="724"/>
      <c r="G56" s="30"/>
      <c r="H56" s="696"/>
    </row>
    <row r="57" spans="1:8" s="6" customFormat="1" ht="10.5" customHeight="1">
      <c r="A57" s="725"/>
      <c r="B57" s="709"/>
      <c r="C57" s="374"/>
      <c r="D57" s="374"/>
      <c r="E57" s="374"/>
      <c r="F57" s="374"/>
      <c r="G57" s="374"/>
      <c r="H57" s="550"/>
    </row>
    <row r="58" spans="1:8" s="6" customFormat="1" ht="10.5" customHeight="1">
      <c r="A58" s="697" t="s">
        <v>851</v>
      </c>
      <c r="B58" s="698"/>
      <c r="C58" s="698"/>
      <c r="D58" s="698"/>
      <c r="E58" s="698"/>
      <c r="F58" s="698"/>
      <c r="G58" s="698"/>
      <c r="H58" s="697"/>
    </row>
    <row r="59" spans="1:8" s="6" customFormat="1" ht="10.5" customHeight="1">
      <c r="A59" s="576" t="s">
        <v>852</v>
      </c>
      <c r="B59" s="678"/>
      <c r="C59" s="678"/>
      <c r="D59" s="678"/>
      <c r="E59" s="678"/>
      <c r="F59" s="678"/>
      <c r="G59" s="678"/>
      <c r="H59" s="550"/>
    </row>
    <row r="60" spans="1:8" s="6" customFormat="1" ht="10.5" customHeight="1">
      <c r="A60" s="550" t="s">
        <v>1078</v>
      </c>
      <c r="B60" s="678"/>
      <c r="C60" s="678"/>
      <c r="D60" s="678"/>
      <c r="E60" s="678"/>
      <c r="F60" s="678"/>
      <c r="G60" s="678"/>
      <c r="H60" s="550"/>
    </row>
    <row r="61" spans="1:8" s="6" customFormat="1" ht="10.5" customHeight="1">
      <c r="A61" s="550" t="s">
        <v>991</v>
      </c>
      <c r="B61" s="678"/>
      <c r="C61" s="678"/>
      <c r="D61" s="678"/>
      <c r="E61" s="678"/>
      <c r="F61" s="678"/>
      <c r="G61" s="678"/>
      <c r="H61" s="550"/>
    </row>
    <row r="62" spans="1:8" s="6" customFormat="1" ht="10.5" customHeight="1">
      <c r="A62" s="550" t="s">
        <v>996</v>
      </c>
      <c r="B62" s="678"/>
      <c r="C62" s="678"/>
      <c r="D62" s="678"/>
      <c r="E62" s="678"/>
      <c r="F62" s="678"/>
      <c r="G62" s="678"/>
      <c r="H62" s="550"/>
    </row>
    <row r="63" spans="1:8" s="6" customFormat="1" ht="10.5" customHeight="1">
      <c r="A63" s="550" t="s">
        <v>997</v>
      </c>
      <c r="B63" s="678"/>
      <c r="C63" s="678"/>
      <c r="D63" s="678"/>
      <c r="E63" s="678"/>
      <c r="F63" s="678"/>
      <c r="G63" s="678"/>
      <c r="H63" s="550"/>
    </row>
    <row r="64" spans="1:8" s="6" customFormat="1" ht="10.5" customHeight="1">
      <c r="A64" s="576" t="s">
        <v>977</v>
      </c>
      <c r="B64" s="678"/>
      <c r="C64" s="678"/>
      <c r="D64" s="678"/>
      <c r="E64" s="678"/>
      <c r="F64" s="678"/>
      <c r="G64" s="678"/>
      <c r="H64" s="550"/>
    </row>
    <row r="65" spans="1:9" s="6" customFormat="1" ht="11.25">
      <c r="A65" s="550" t="s">
        <v>978</v>
      </c>
      <c r="B65" s="678"/>
      <c r="C65" s="678"/>
      <c r="D65" s="678"/>
      <c r="E65" s="678"/>
      <c r="F65" s="678"/>
      <c r="G65" s="678"/>
      <c r="H65" s="550"/>
    </row>
    <row r="66" spans="1:9" s="146" customFormat="1" ht="12.75" customHeight="1">
      <c r="A66" s="845" t="s">
        <v>979</v>
      </c>
      <c r="B66" s="845"/>
      <c r="C66" s="845"/>
      <c r="D66" s="845"/>
      <c r="E66" s="845"/>
      <c r="F66" s="845"/>
      <c r="G66" s="845"/>
      <c r="H66" s="550"/>
      <c r="I66" s="366"/>
    </row>
    <row r="67" spans="1:9" s="6" customFormat="1" ht="11.25">
      <c r="A67" s="699"/>
      <c r="B67" s="699"/>
      <c r="C67" s="699"/>
      <c r="D67" s="699"/>
      <c r="E67" s="699"/>
      <c r="F67" s="699"/>
      <c r="G67" s="699"/>
      <c r="H67" s="550"/>
    </row>
    <row r="68" spans="1:9" s="144" customFormat="1" ht="11.25">
      <c r="A68" s="699" t="s">
        <v>1414</v>
      </c>
      <c r="B68" s="699"/>
      <c r="C68" s="699"/>
      <c r="D68" s="699"/>
      <c r="E68" s="699"/>
      <c r="F68" s="699"/>
      <c r="G68" s="699"/>
      <c r="H68" s="550"/>
    </row>
    <row r="69" spans="1:9" s="6" customFormat="1" ht="11.25">
      <c r="A69" s="699"/>
      <c r="B69" s="699"/>
      <c r="C69" s="699"/>
      <c r="D69" s="699"/>
      <c r="E69" s="699"/>
      <c r="F69" s="699"/>
      <c r="G69" s="699"/>
      <c r="H69" s="550"/>
    </row>
    <row r="70" spans="1:9" s="6" customFormat="1" ht="11.25">
      <c r="A70" s="550"/>
      <c r="B70" s="678"/>
      <c r="C70" s="678"/>
      <c r="D70" s="678"/>
      <c r="E70" s="678"/>
      <c r="F70" s="678"/>
      <c r="G70" s="678"/>
      <c r="H70" s="550"/>
    </row>
    <row r="71" spans="1:9" s="6" customFormat="1" ht="12.75" customHeight="1">
      <c r="A71" s="676" t="s">
        <v>980</v>
      </c>
      <c r="B71" s="676"/>
      <c r="C71" s="700" t="s">
        <v>859</v>
      </c>
      <c r="D71" s="675"/>
      <c r="E71" s="700" t="s">
        <v>860</v>
      </c>
      <c r="F71" s="675"/>
      <c r="G71" s="675"/>
      <c r="H71" s="676"/>
    </row>
    <row r="72" spans="1:9" s="6" customFormat="1" ht="11.25">
      <c r="A72" s="707" t="s">
        <v>775</v>
      </c>
      <c r="B72" s="374"/>
      <c r="C72" s="374"/>
      <c r="D72" s="374"/>
      <c r="E72" s="374"/>
      <c r="F72" s="374"/>
      <c r="G72" s="374"/>
      <c r="H72" s="397"/>
    </row>
    <row r="73" spans="1:9" s="6" customFormat="1" ht="33.75">
      <c r="A73" s="726" t="s">
        <v>879</v>
      </c>
      <c r="B73" s="726" t="s">
        <v>880</v>
      </c>
      <c r="C73" s="726" t="s">
        <v>861</v>
      </c>
      <c r="D73" s="726" t="s">
        <v>862</v>
      </c>
      <c r="E73" s="726" t="s">
        <v>863</v>
      </c>
      <c r="F73" s="726" t="s">
        <v>864</v>
      </c>
      <c r="G73" s="726"/>
      <c r="H73" s="726"/>
    </row>
    <row r="74" spans="1:9" s="357" customFormat="1" ht="11.25" customHeight="1">
      <c r="A74" s="707" t="s">
        <v>987</v>
      </c>
      <c r="B74" s="374"/>
      <c r="C74" s="374"/>
      <c r="D74" s="374"/>
      <c r="E74" s="727"/>
      <c r="F74" s="374"/>
      <c r="G74" s="374"/>
      <c r="H74" s="397"/>
    </row>
    <row r="75" spans="1:9" s="6" customFormat="1" ht="11.25">
      <c r="A75" s="396" t="s">
        <v>1356</v>
      </c>
      <c r="B75" s="374" t="s">
        <v>1357</v>
      </c>
      <c r="C75" s="374">
        <v>134</v>
      </c>
      <c r="D75" s="374"/>
      <c r="E75" s="376" t="s">
        <v>1358</v>
      </c>
      <c r="F75" s="706" t="s">
        <v>1359</v>
      </c>
      <c r="G75" s="374"/>
      <c r="H75" s="397"/>
    </row>
    <row r="76" spans="1:9" s="6" customFormat="1" ht="11.25">
      <c r="A76" s="396" t="s">
        <v>1360</v>
      </c>
      <c r="B76" s="375" t="s">
        <v>1361</v>
      </c>
      <c r="C76" s="373">
        <v>75</v>
      </c>
      <c r="D76" s="373" t="s">
        <v>988</v>
      </c>
      <c r="E76" s="376" t="s">
        <v>989</v>
      </c>
      <c r="F76" s="706" t="s">
        <v>301</v>
      </c>
      <c r="G76" s="374"/>
      <c r="H76" s="397"/>
    </row>
    <row r="77" spans="1:9" s="357" customFormat="1" ht="22.5" customHeight="1">
      <c r="A77" s="728" t="s">
        <v>1362</v>
      </c>
      <c r="B77" s="372" t="s">
        <v>1363</v>
      </c>
      <c r="C77" s="373">
        <v>30</v>
      </c>
      <c r="D77" s="373" t="s">
        <v>1364</v>
      </c>
      <c r="E77" s="376" t="s">
        <v>1365</v>
      </c>
      <c r="F77" s="846" t="s">
        <v>1366</v>
      </c>
      <c r="G77" s="846"/>
      <c r="H77" s="846"/>
    </row>
    <row r="78" spans="1:9" s="6" customFormat="1" ht="11.25">
      <c r="A78" s="707" t="s">
        <v>990</v>
      </c>
      <c r="B78" s="373"/>
      <c r="C78" s="373"/>
      <c r="D78" s="373"/>
      <c r="E78" s="376"/>
      <c r="F78" s="706"/>
      <c r="G78" s="374"/>
      <c r="H78" s="397"/>
    </row>
    <row r="79" spans="1:9" s="6" customFormat="1" ht="11.25">
      <c r="A79" s="396" t="s">
        <v>1367</v>
      </c>
      <c r="B79" s="372" t="s">
        <v>1368</v>
      </c>
      <c r="C79" s="373">
        <v>1065</v>
      </c>
      <c r="D79" s="373" t="s">
        <v>988</v>
      </c>
      <c r="E79" s="376" t="s">
        <v>992</v>
      </c>
      <c r="F79" s="706" t="s">
        <v>874</v>
      </c>
      <c r="G79" s="374"/>
      <c r="H79" s="397"/>
    </row>
    <row r="80" spans="1:9" s="357" customFormat="1" ht="22.5" customHeight="1">
      <c r="A80" s="728" t="s">
        <v>1369</v>
      </c>
      <c r="B80" s="373" t="s">
        <v>1150</v>
      </c>
      <c r="C80" s="373">
        <v>133</v>
      </c>
      <c r="D80" s="373">
        <v>20</v>
      </c>
      <c r="E80" s="376" t="s">
        <v>875</v>
      </c>
      <c r="F80" s="846" t="s">
        <v>1370</v>
      </c>
      <c r="G80" s="846"/>
      <c r="H80" s="846"/>
    </row>
    <row r="81" spans="1:8" s="357" customFormat="1" ht="22.5" customHeight="1">
      <c r="A81" s="396" t="s">
        <v>1371</v>
      </c>
      <c r="B81" s="373" t="s">
        <v>1372</v>
      </c>
      <c r="C81" s="373">
        <v>341</v>
      </c>
      <c r="D81" s="373">
        <v>43</v>
      </c>
      <c r="E81" s="376" t="s">
        <v>995</v>
      </c>
      <c r="F81" s="706" t="s">
        <v>876</v>
      </c>
      <c r="G81" s="374"/>
      <c r="H81" s="397"/>
    </row>
    <row r="82" spans="1:8" s="6" customFormat="1" ht="11.25">
      <c r="A82" s="396" t="s">
        <v>1373</v>
      </c>
      <c r="B82" s="373" t="s">
        <v>1150</v>
      </c>
      <c r="C82" s="373">
        <v>497</v>
      </c>
      <c r="D82" s="373">
        <v>73</v>
      </c>
      <c r="E82" s="376" t="s">
        <v>881</v>
      </c>
      <c r="F82" s="706" t="s">
        <v>785</v>
      </c>
      <c r="G82" s="374"/>
      <c r="H82" s="397"/>
    </row>
    <row r="83" spans="1:8" s="357" customFormat="1" ht="22.5" customHeight="1">
      <c r="A83" s="728" t="s">
        <v>1374</v>
      </c>
      <c r="B83" s="373" t="s">
        <v>1375</v>
      </c>
      <c r="C83" s="373">
        <v>176</v>
      </c>
      <c r="D83" s="373">
        <v>24</v>
      </c>
      <c r="E83" s="376" t="s">
        <v>786</v>
      </c>
      <c r="F83" s="846" t="s">
        <v>1376</v>
      </c>
      <c r="G83" s="846"/>
      <c r="H83" s="846"/>
    </row>
    <row r="84" spans="1:8" s="145" customFormat="1" ht="11.25">
      <c r="A84" s="396" t="s">
        <v>787</v>
      </c>
      <c r="B84" s="373" t="s">
        <v>1150</v>
      </c>
      <c r="C84" s="373">
        <v>289</v>
      </c>
      <c r="D84" s="373">
        <v>45</v>
      </c>
      <c r="E84" s="376" t="s">
        <v>788</v>
      </c>
      <c r="F84" s="706" t="s">
        <v>1143</v>
      </c>
      <c r="G84" s="374"/>
      <c r="H84" s="397"/>
    </row>
    <row r="85" spans="1:8" s="6" customFormat="1" ht="11.25">
      <c r="A85" s="396" t="s">
        <v>1377</v>
      </c>
      <c r="B85" s="373" t="s">
        <v>1150</v>
      </c>
      <c r="C85" s="373">
        <v>542</v>
      </c>
      <c r="D85" s="373">
        <v>41</v>
      </c>
      <c r="E85" s="376" t="s">
        <v>789</v>
      </c>
      <c r="F85" s="706" t="s">
        <v>1378</v>
      </c>
      <c r="G85" s="374"/>
      <c r="H85" s="397"/>
    </row>
    <row r="86" spans="1:8" s="6" customFormat="1" ht="11.25" customHeight="1">
      <c r="A86" s="728" t="s">
        <v>1379</v>
      </c>
      <c r="B86" s="373" t="s">
        <v>1150</v>
      </c>
      <c r="C86" s="373">
        <v>133</v>
      </c>
      <c r="D86" s="373">
        <v>17</v>
      </c>
      <c r="E86" s="376" t="s">
        <v>790</v>
      </c>
      <c r="F86" s="846" t="s">
        <v>1380</v>
      </c>
      <c r="G86" s="846"/>
      <c r="H86" s="846"/>
    </row>
    <row r="87" spans="1:8" s="6" customFormat="1" ht="11.25" customHeight="1">
      <c r="A87" s="728" t="s">
        <v>1381</v>
      </c>
      <c r="B87" s="373" t="s">
        <v>1150</v>
      </c>
      <c r="C87" s="373">
        <v>116</v>
      </c>
      <c r="D87" s="729">
        <v>14</v>
      </c>
      <c r="E87" s="376" t="s">
        <v>791</v>
      </c>
      <c r="F87" s="846" t="s">
        <v>1382</v>
      </c>
      <c r="G87" s="846"/>
      <c r="H87" s="846"/>
    </row>
    <row r="88" spans="1:8" s="6" customFormat="1" ht="11.25">
      <c r="A88" s="396" t="s">
        <v>792</v>
      </c>
      <c r="B88" s="373" t="s">
        <v>1150</v>
      </c>
      <c r="C88" s="373">
        <f>522-49</f>
        <v>473</v>
      </c>
      <c r="D88" s="373">
        <f>522-473</f>
        <v>49</v>
      </c>
      <c r="E88" s="376" t="s">
        <v>793</v>
      </c>
      <c r="F88" s="706" t="s">
        <v>1167</v>
      </c>
      <c r="G88" s="374"/>
      <c r="H88" s="397"/>
    </row>
    <row r="89" spans="1:8" s="6" customFormat="1" ht="11.25" customHeight="1">
      <c r="A89" s="728" t="s">
        <v>1383</v>
      </c>
      <c r="B89" s="373" t="s">
        <v>1150</v>
      </c>
      <c r="C89" s="373">
        <v>289</v>
      </c>
      <c r="D89" s="373">
        <v>22</v>
      </c>
      <c r="E89" s="376" t="s">
        <v>882</v>
      </c>
      <c r="F89" s="846" t="s">
        <v>1169</v>
      </c>
      <c r="G89" s="846"/>
      <c r="H89" s="846"/>
    </row>
    <row r="90" spans="1:8" s="6" customFormat="1" ht="33.75">
      <c r="A90" s="730" t="s">
        <v>1384</v>
      </c>
      <c r="B90" s="726" t="s">
        <v>1385</v>
      </c>
      <c r="C90" s="373">
        <v>14</v>
      </c>
      <c r="D90" s="373" t="s">
        <v>988</v>
      </c>
      <c r="E90" s="376" t="s">
        <v>782</v>
      </c>
      <c r="F90" s="503"/>
      <c r="G90" s="731"/>
      <c r="H90" s="732"/>
    </row>
    <row r="91" spans="1:8" s="6" customFormat="1" ht="11.25">
      <c r="A91" s="707" t="s">
        <v>699</v>
      </c>
      <c r="B91" s="373"/>
      <c r="C91" s="373"/>
      <c r="D91" s="373"/>
      <c r="E91" s="376"/>
      <c r="F91" s="706"/>
      <c r="G91" s="374"/>
      <c r="H91" s="397"/>
    </row>
    <row r="92" spans="1:8" s="6" customFormat="1" ht="11.25">
      <c r="A92" s="396" t="s">
        <v>1386</v>
      </c>
      <c r="B92" s="372" t="s">
        <v>1151</v>
      </c>
      <c r="C92" s="373">
        <v>481</v>
      </c>
      <c r="D92" s="373">
        <v>42</v>
      </c>
      <c r="E92" s="376" t="s">
        <v>700</v>
      </c>
      <c r="F92" s="706" t="s">
        <v>1204</v>
      </c>
      <c r="G92" s="374"/>
      <c r="H92" s="397"/>
    </row>
    <row r="93" spans="1:8" s="6" customFormat="1" ht="11.25">
      <c r="A93" s="396" t="s">
        <v>701</v>
      </c>
      <c r="B93" s="372" t="s">
        <v>1151</v>
      </c>
      <c r="C93" s="373">
        <v>128</v>
      </c>
      <c r="D93" s="373">
        <v>48</v>
      </c>
      <c r="E93" s="376" t="s">
        <v>611</v>
      </c>
      <c r="F93" s="706" t="s">
        <v>1387</v>
      </c>
      <c r="G93" s="374"/>
      <c r="H93" s="397"/>
    </row>
    <row r="94" spans="1:8" s="6" customFormat="1" ht="11.25">
      <c r="A94" s="707" t="s">
        <v>612</v>
      </c>
      <c r="B94" s="372"/>
      <c r="C94" s="373"/>
      <c r="D94" s="373"/>
      <c r="E94" s="376"/>
      <c r="F94" s="706"/>
      <c r="G94" s="374"/>
      <c r="H94" s="397"/>
    </row>
    <row r="95" spans="1:8" s="6" customFormat="1" ht="11.25">
      <c r="A95" s="396" t="s">
        <v>613</v>
      </c>
      <c r="B95" s="372" t="s">
        <v>1151</v>
      </c>
      <c r="C95" s="373" t="s">
        <v>988</v>
      </c>
      <c r="D95" s="373" t="s">
        <v>988</v>
      </c>
      <c r="E95" s="376" t="s">
        <v>614</v>
      </c>
      <c r="F95" s="397" t="s">
        <v>615</v>
      </c>
      <c r="G95" s="374"/>
      <c r="H95" s="397"/>
    </row>
    <row r="96" spans="1:8" s="6" customFormat="1" ht="11.25">
      <c r="A96" s="707" t="s">
        <v>794</v>
      </c>
      <c r="B96" s="372"/>
      <c r="C96" s="373"/>
      <c r="D96" s="373"/>
      <c r="E96" s="376"/>
      <c r="F96" s="706"/>
      <c r="G96" s="374"/>
      <c r="H96" s="397"/>
    </row>
    <row r="97" spans="1:8" s="6" customFormat="1" ht="11.25">
      <c r="A97" s="396" t="s">
        <v>1388</v>
      </c>
      <c r="B97" s="372" t="s">
        <v>702</v>
      </c>
      <c r="C97" s="373">
        <v>380</v>
      </c>
      <c r="D97" s="373" t="s">
        <v>1364</v>
      </c>
      <c r="E97" s="376" t="s">
        <v>703</v>
      </c>
      <c r="F97" s="706" t="s">
        <v>1203</v>
      </c>
      <c r="G97" s="374"/>
      <c r="H97" s="397"/>
    </row>
    <row r="98" spans="1:8" s="6" customFormat="1" ht="11.25">
      <c r="A98" s="396" t="s">
        <v>1389</v>
      </c>
      <c r="B98" s="372" t="s">
        <v>1152</v>
      </c>
      <c r="C98" s="373">
        <v>69</v>
      </c>
      <c r="D98" s="373">
        <v>42</v>
      </c>
      <c r="E98" s="376" t="s">
        <v>704</v>
      </c>
      <c r="F98" s="706" t="s">
        <v>1202</v>
      </c>
      <c r="G98" s="374"/>
      <c r="H98" s="397"/>
    </row>
    <row r="99" spans="1:8" s="6" customFormat="1" ht="11.25" customHeight="1">
      <c r="A99" s="396" t="s">
        <v>1132</v>
      </c>
      <c r="B99" s="372" t="s">
        <v>1390</v>
      </c>
      <c r="C99" s="373">
        <v>126</v>
      </c>
      <c r="D99" s="373">
        <v>195</v>
      </c>
      <c r="E99" s="376" t="s">
        <v>1391</v>
      </c>
      <c r="F99" s="706" t="s">
        <v>1392</v>
      </c>
      <c r="G99" s="374"/>
      <c r="H99" s="397"/>
    </row>
    <row r="100" spans="1:8" s="6" customFormat="1" ht="11.25" customHeight="1">
      <c r="A100" s="396" t="s">
        <v>1029</v>
      </c>
      <c r="B100" s="372" t="s">
        <v>1150</v>
      </c>
      <c r="C100" s="373">
        <v>19</v>
      </c>
      <c r="D100" s="373">
        <v>89</v>
      </c>
      <c r="E100" s="376" t="s">
        <v>1030</v>
      </c>
      <c r="F100" s="706" t="s">
        <v>1393</v>
      </c>
      <c r="G100" s="374"/>
      <c r="H100" s="397"/>
    </row>
    <row r="101" spans="1:8" s="6" customFormat="1" ht="11.25" customHeight="1">
      <c r="A101" s="396" t="s">
        <v>1394</v>
      </c>
      <c r="B101" s="372" t="s">
        <v>1152</v>
      </c>
      <c r="C101" s="373">
        <v>169</v>
      </c>
      <c r="D101" s="373">
        <v>145</v>
      </c>
      <c r="E101" s="376" t="s">
        <v>1031</v>
      </c>
      <c r="F101" s="706" t="s">
        <v>1395</v>
      </c>
      <c r="G101" s="374"/>
      <c r="H101" s="397"/>
    </row>
    <row r="102" spans="1:8" s="6" customFormat="1" ht="11.25" customHeight="1">
      <c r="A102" s="396" t="s">
        <v>1396</v>
      </c>
      <c r="B102" s="372" t="s">
        <v>1397</v>
      </c>
      <c r="C102" s="373">
        <v>22</v>
      </c>
      <c r="D102" s="373" t="s">
        <v>988</v>
      </c>
      <c r="E102" s="376" t="s">
        <v>1131</v>
      </c>
      <c r="F102" s="706" t="s">
        <v>1398</v>
      </c>
      <c r="G102" s="374"/>
      <c r="H102" s="397"/>
    </row>
    <row r="103" spans="1:8" s="6" customFormat="1" ht="11.25" customHeight="1">
      <c r="A103" s="396" t="s">
        <v>1041</v>
      </c>
      <c r="B103" s="372" t="s">
        <v>1399</v>
      </c>
      <c r="C103" s="373">
        <v>11</v>
      </c>
      <c r="D103" s="373" t="s">
        <v>988</v>
      </c>
      <c r="E103" s="376" t="s">
        <v>1042</v>
      </c>
      <c r="F103" s="706"/>
      <c r="G103" s="374"/>
      <c r="H103" s="397"/>
    </row>
    <row r="104" spans="1:8" s="6" customFormat="1" ht="11.25" customHeight="1">
      <c r="A104" s="396" t="s">
        <v>1400</v>
      </c>
      <c r="B104" s="372" t="s">
        <v>1152</v>
      </c>
      <c r="C104" s="373">
        <v>117</v>
      </c>
      <c r="D104" s="373">
        <v>42</v>
      </c>
      <c r="E104" s="376" t="s">
        <v>1043</v>
      </c>
      <c r="F104" s="706" t="s">
        <v>1401</v>
      </c>
      <c r="G104" s="374"/>
      <c r="H104" s="397"/>
    </row>
    <row r="105" spans="1:8" s="6" customFormat="1" ht="11.25" customHeight="1">
      <c r="A105" s="707" t="s">
        <v>1079</v>
      </c>
      <c r="B105" s="372"/>
      <c r="C105" s="373"/>
      <c r="D105" s="373"/>
      <c r="E105" s="376"/>
      <c r="F105" s="706"/>
      <c r="G105" s="374"/>
      <c r="H105" s="397"/>
    </row>
    <row r="106" spans="1:8" s="6" customFormat="1" ht="11.25" customHeight="1">
      <c r="A106" s="396" t="s">
        <v>1044</v>
      </c>
      <c r="B106" s="372" t="s">
        <v>968</v>
      </c>
      <c r="C106" s="373">
        <v>38</v>
      </c>
      <c r="D106" s="373" t="s">
        <v>988</v>
      </c>
      <c r="E106" s="376" t="s">
        <v>1045</v>
      </c>
      <c r="F106" s="706" t="s">
        <v>1189</v>
      </c>
      <c r="G106" s="374"/>
      <c r="H106" s="397"/>
    </row>
    <row r="107" spans="1:8" s="6" customFormat="1" ht="11.25" customHeight="1">
      <c r="A107" s="396" t="s">
        <v>1402</v>
      </c>
      <c r="B107" s="372" t="s">
        <v>969</v>
      </c>
      <c r="C107" s="373">
        <v>3</v>
      </c>
      <c r="D107" s="373">
        <v>26</v>
      </c>
      <c r="E107" s="376" t="s">
        <v>1403</v>
      </c>
      <c r="F107" s="706"/>
      <c r="G107" s="374"/>
      <c r="H107" s="397"/>
    </row>
    <row r="108" spans="1:8" s="133" customFormat="1" ht="11.25" customHeight="1">
      <c r="A108" s="396" t="s">
        <v>1404</v>
      </c>
      <c r="B108" s="372" t="s">
        <v>1405</v>
      </c>
      <c r="C108" s="373">
        <v>25</v>
      </c>
      <c r="D108" s="373" t="s">
        <v>1406</v>
      </c>
      <c r="E108" s="376" t="s">
        <v>1407</v>
      </c>
      <c r="F108" s="706" t="s">
        <v>297</v>
      </c>
      <c r="G108" s="678"/>
      <c r="H108" s="550"/>
    </row>
    <row r="109" spans="1:8" s="133" customFormat="1" ht="11.25" customHeight="1">
      <c r="A109" s="396" t="s">
        <v>1032</v>
      </c>
      <c r="B109" s="372" t="s">
        <v>969</v>
      </c>
      <c r="C109" s="373">
        <v>5</v>
      </c>
      <c r="D109" s="373">
        <v>22</v>
      </c>
      <c r="E109" s="376" t="s">
        <v>1033</v>
      </c>
      <c r="F109" s="706" t="s">
        <v>1408</v>
      </c>
      <c r="G109" s="678"/>
      <c r="H109" s="550"/>
    </row>
    <row r="110" spans="1:8" s="133" customFormat="1" ht="11.25" customHeight="1">
      <c r="A110" s="396" t="s">
        <v>1409</v>
      </c>
      <c r="B110" s="372" t="s">
        <v>970</v>
      </c>
      <c r="C110" s="373">
        <v>25</v>
      </c>
      <c r="D110" s="373" t="s">
        <v>988</v>
      </c>
      <c r="E110" s="376" t="s">
        <v>1170</v>
      </c>
      <c r="F110" s="706" t="s">
        <v>1410</v>
      </c>
      <c r="G110" s="678"/>
      <c r="H110" s="550"/>
    </row>
    <row r="111" spans="1:8" s="133" customFormat="1" ht="11.25" customHeight="1">
      <c r="A111" s="396"/>
      <c r="B111" s="372"/>
      <c r="C111" s="373"/>
      <c r="D111" s="373"/>
      <c r="E111" s="376"/>
      <c r="F111" s="706"/>
      <c r="G111" s="678"/>
      <c r="H111" s="550"/>
    </row>
    <row r="112" spans="1:8" s="133" customFormat="1" ht="11.25" customHeight="1">
      <c r="A112" s="702"/>
      <c r="B112" s="703"/>
      <c r="C112" s="678"/>
      <c r="D112" s="678"/>
      <c r="E112" s="701"/>
      <c r="F112" s="699"/>
      <c r="G112" s="678"/>
      <c r="H112" s="550"/>
    </row>
    <row r="113" spans="1:8" s="133" customFormat="1" ht="11.25" customHeight="1">
      <c r="A113" s="843" t="s">
        <v>620</v>
      </c>
      <c r="B113" s="843"/>
      <c r="C113" s="843"/>
      <c r="D113" s="843"/>
      <c r="E113" s="843"/>
      <c r="F113" s="843"/>
      <c r="G113" s="843"/>
      <c r="H113" s="550"/>
    </row>
    <row r="114" spans="1:8" s="133" customFormat="1" ht="11.25" customHeight="1">
      <c r="A114" s="843"/>
      <c r="B114" s="843"/>
      <c r="C114" s="843"/>
      <c r="D114" s="843"/>
      <c r="E114" s="843"/>
      <c r="F114" s="843"/>
      <c r="G114" s="843"/>
      <c r="H114" s="550"/>
    </row>
    <row r="115" spans="1:8" ht="11.25" customHeight="1">
      <c r="A115" s="550" t="s">
        <v>232</v>
      </c>
      <c r="B115" s="703"/>
      <c r="C115" s="678"/>
      <c r="D115" s="678"/>
      <c r="E115" s="701"/>
      <c r="F115" s="699"/>
      <c r="G115" s="704"/>
      <c r="H115" s="511"/>
    </row>
    <row r="116" spans="1:8" ht="11.25" customHeight="1">
      <c r="A116" s="550" t="s">
        <v>1411</v>
      </c>
      <c r="B116" s="678"/>
      <c r="C116" s="678"/>
      <c r="D116" s="678"/>
      <c r="E116" s="678"/>
      <c r="F116" s="699"/>
      <c r="G116" s="704"/>
      <c r="H116" s="511"/>
    </row>
    <row r="117" spans="1:8" ht="11.25" customHeight="1">
      <c r="A117" s="550" t="s">
        <v>1412</v>
      </c>
      <c r="B117" s="678"/>
      <c r="C117" s="678"/>
      <c r="D117" s="678"/>
      <c r="E117" s="678"/>
      <c r="F117" s="699"/>
      <c r="G117" s="704"/>
      <c r="H117" s="511"/>
    </row>
    <row r="118" spans="1:8" ht="11.25" customHeight="1">
      <c r="A118" s="705" t="s">
        <v>1413</v>
      </c>
      <c r="B118" s="678"/>
      <c r="C118" s="678"/>
      <c r="D118" s="678"/>
      <c r="E118" s="678"/>
      <c r="F118" s="699"/>
      <c r="G118" s="704"/>
      <c r="H118" s="511"/>
    </row>
    <row r="119" spans="1:8" ht="11.25" customHeight="1">
      <c r="A119" s="550" t="s">
        <v>933</v>
      </c>
      <c r="B119" s="678"/>
      <c r="C119" s="678"/>
      <c r="D119" s="678"/>
      <c r="E119" s="678"/>
      <c r="F119" s="699"/>
      <c r="G119" s="704"/>
      <c r="H119" s="511"/>
    </row>
    <row r="120" spans="1:8" ht="11.25" customHeight="1">
      <c r="A120" s="550" t="s">
        <v>1997</v>
      </c>
      <c r="B120" s="678"/>
      <c r="C120" s="678"/>
      <c r="D120" s="678"/>
      <c r="E120" s="678"/>
      <c r="F120" s="736"/>
      <c r="G120" s="704"/>
      <c r="H120" s="511"/>
    </row>
    <row r="121" spans="1:8" ht="11.25" customHeight="1">
      <c r="H121" s="696"/>
    </row>
  </sheetData>
  <customSheetViews>
    <customSheetView guid="{45C7F253-5639-4BAF-B155-10DC005D38AE}" scale="150">
      <selection activeCell="A69" sqref="A69"/>
      <pageMargins left="0.7" right="0.7" top="0.75" bottom="0.75" header="0.3" footer="0.3"/>
    </customSheetView>
    <customSheetView guid="{FF019918-1126-E741-80E5-10DFF1610F9B}" scale="150" topLeftCell="A60">
      <selection activeCell="A69" sqref="A69"/>
      <pageMargins left="0.7" right="0.7" top="0.75" bottom="0.75" header="0.3" footer="0.3"/>
    </customSheetView>
  </customSheetViews>
  <mergeCells count="14">
    <mergeCell ref="A1:H1"/>
    <mergeCell ref="A113:G114"/>
    <mergeCell ref="B35:D35"/>
    <mergeCell ref="A66:G66"/>
    <mergeCell ref="F86:H86"/>
    <mergeCell ref="F87:H87"/>
    <mergeCell ref="F89:H89"/>
    <mergeCell ref="F83:H83"/>
    <mergeCell ref="A4:B4"/>
    <mergeCell ref="A6:B6"/>
    <mergeCell ref="A15:B15"/>
    <mergeCell ref="A19:B19"/>
    <mergeCell ref="F80:H80"/>
    <mergeCell ref="F77:H77"/>
  </mergeCells>
  <phoneticPr fontId="62" type="noConversion"/>
  <pageMargins left="0.75" right="0.75" top="1" bottom="1" header="0.5" footer="0.5"/>
  <ignoredErrors>
    <ignoredError sqref="B14" formulaRange="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TOC</vt:lpstr>
      <vt:lpstr>1-Demographics</vt:lpstr>
      <vt:lpstr>2-Labor Force</vt:lpstr>
      <vt:lpstr>3-Employers</vt:lpstr>
      <vt:lpstr>4-Research Base</vt:lpstr>
      <vt:lpstr>5-Educ-4yr</vt:lpstr>
      <vt:lpstr>6-Educ-2yr</vt:lpstr>
      <vt:lpstr>7-Educ-votech</vt:lpstr>
      <vt:lpstr>8-Educ-elem-second</vt:lpstr>
      <vt:lpstr>9-Indus Salary</vt:lpstr>
      <vt:lpstr>10-Occup Salary</vt:lpstr>
      <vt:lpstr>11-Work Comp-UI</vt:lpstr>
      <vt:lpstr>12-Labor Relations</vt:lpstr>
      <vt:lpstr>13-Transportation</vt:lpstr>
      <vt:lpstr>14-Taxation</vt:lpstr>
      <vt:lpstr>15-Real Estate</vt:lpstr>
      <vt:lpstr>16-Utilities</vt:lpstr>
      <vt:lpstr>17-Environment</vt:lpstr>
      <vt:lpstr>18-Government</vt:lpstr>
      <vt:lpstr>19-International</vt:lpstr>
      <vt:lpstr>20-Quality of Life</vt:lpstr>
    </vt:vector>
  </TitlesOfParts>
  <Company>University of Nebraska - Lincoln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cba-bbsun</dc:creator>
  <cp:lastModifiedBy>College of Business Administration</cp:lastModifiedBy>
  <cp:lastPrinted>2010-03-06T06:45:40Z</cp:lastPrinted>
  <dcterms:created xsi:type="dcterms:W3CDTF">2010-01-19T21:11:29Z</dcterms:created>
  <dcterms:modified xsi:type="dcterms:W3CDTF">2012-07-05T20:02:01Z</dcterms:modified>
</cp:coreProperties>
</file>